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5"/>
  </bookViews>
  <sheets>
    <sheet name="прил.№3" sheetId="1" r:id="rId1"/>
    <sheet name="прил№4" sheetId="2" r:id="rId2"/>
    <sheet name="прил.№ 5" sheetId="3" r:id="rId3"/>
    <sheet name=" прил № 6" sheetId="4" r:id="rId4"/>
    <sheet name="прил 7" sheetId="5" r:id="rId5"/>
    <sheet name="Пр.8" sheetId="6" r:id="rId6"/>
    <sheet name="Прил9" sheetId="7" r:id="rId7"/>
    <sheet name=" №10 (5)" sheetId="8" r:id="rId8"/>
    <sheet name="№11 (6)" sheetId="9" r:id="rId9"/>
    <sheet name="№12 (7)" sheetId="10" r:id="rId10"/>
    <sheet name=" № 13 (8)" sheetId="11" r:id="rId11"/>
    <sheet name="№14 (9)" sheetId="12" r:id="rId12"/>
  </sheets>
  <definedNames>
    <definedName name="_xlnm.Print_Area" localSheetId="2">'прил.№ 5'!$A$1:$E$107</definedName>
    <definedName name="_xlnm.Print_Area" localSheetId="0">'прил.№3'!$A$1:$C$84</definedName>
  </definedNames>
  <calcPr fullCalcOnLoad="1"/>
</workbook>
</file>

<file path=xl/sharedStrings.xml><?xml version="1.0" encoding="utf-8"?>
<sst xmlns="http://schemas.openxmlformats.org/spreadsheetml/2006/main" count="3088" uniqueCount="596">
  <si>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</si>
  <si>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</si>
  <si>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402 0104</t>
  </si>
  <si>
    <t>110</t>
  </si>
  <si>
    <t>Расходы на выплаты персоналу казенных учреждений</t>
  </si>
  <si>
    <t>984 2070503010 0000 180</t>
  </si>
  <si>
    <t>4060406</t>
  </si>
  <si>
    <t>Повышение уровня подготовки лиц, замещающих муниципальные должности и муниципальных служащих по основным вопросам деятельности органов местного самоуправления</t>
  </si>
  <si>
    <t>41Я1517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</si>
  <si>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</si>
  <si>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410 1000</t>
  </si>
  <si>
    <t>410 1008</t>
  </si>
  <si>
    <t>Организация и осуществление мероприятий по работе с детьми и молодежью в поселении</t>
  </si>
  <si>
    <t>(в редакции от 30.07.2014 № 27 )</t>
  </si>
  <si>
    <t xml:space="preserve"> на 2015 год</t>
  </si>
  <si>
    <t>План на 2015 год, тыс.руб.</t>
  </si>
  <si>
    <t>2017 год</t>
  </si>
  <si>
    <t>41Я 0441</t>
  </si>
  <si>
    <t>Мероприятия по проекту местных инициатив</t>
  </si>
  <si>
    <t>по разделам и подразделам классификации расходов бюджета на 2015 год</t>
  </si>
  <si>
    <t>Омутнинского района Кировской области на 2015 год</t>
  </si>
  <si>
    <t>муниципального образования Восточное городское поселение Омутнинского района Кировской области на 2015 год</t>
  </si>
  <si>
    <t xml:space="preserve">Проект местных инициатив </t>
  </si>
  <si>
    <t>Омутнинского  района  Кировской области   на 2015 год</t>
  </si>
  <si>
    <t>на 2016 год и 2017 год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</si>
  <si>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 </t>
  </si>
  <si>
    <t>000 1165104002 0000 140</t>
  </si>
  <si>
    <t>984 1165104002 0000 140</t>
  </si>
  <si>
    <t>4018800</t>
  </si>
  <si>
    <t>Омутнинского района Кировской области на 2016 год и на 2017 год</t>
  </si>
  <si>
    <t>по разделам и подразделам классификации расходов бюджета на 2016 год и 2017 год</t>
  </si>
  <si>
    <t>муниципального образования Восточное городское поселение Омутнинского района Кировской области на 2016 год и 2017 год</t>
  </si>
  <si>
    <t>4060416</t>
  </si>
  <si>
    <t>407 1000</t>
  </si>
  <si>
    <t>407 1007</t>
  </si>
  <si>
    <t>Организация и осуществление мероприятий по территориальной обороне и гражданской обороне, защите населения и территорий поселения от чрезвычайных ситуаций природного и техногенного характера</t>
  </si>
  <si>
    <t>от 17.12.2014 № 55</t>
  </si>
  <si>
    <t>от  17.12.2014 № 55</t>
  </si>
  <si>
    <t>от  17 .12.2014 № 55</t>
  </si>
  <si>
    <t>Земельный налог с физических лиц</t>
  </si>
  <si>
    <t>000 1060604000 0000 110</t>
  </si>
  <si>
    <t>000 1060604313 0000 110</t>
  </si>
  <si>
    <t>(в редакции от 25.02.2015 № 8)</t>
  </si>
  <si>
    <t>Земельный налог с физических лиц, обладающих земельным участком, расположенным в границах  городских  поселений</t>
  </si>
  <si>
    <t>182 1060604313 0000 110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</si>
  <si>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</si>
  <si>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</si>
  <si>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гордских поселений,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</si>
  <si>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 аренды указанных земельных участков</t>
  </si>
  <si>
    <t>919 1110501313 0000 120</t>
  </si>
  <si>
    <t>000 1110501313 0000 120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</si>
  <si>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</si>
  <si>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000 1110904513 0000 120</t>
  </si>
  <si>
    <t>994 1110904513 0000 120</t>
  </si>
  <si>
    <t>000 1140205313 0000 410</t>
  </si>
  <si>
    <t>994 1140205313 0000 410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</si>
  <si>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</si>
  <si>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</si>
  <si>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</si>
  <si>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 расположенным в границах городских поселений</t>
  </si>
  <si>
    <t>000 1060103013 0000 110</t>
  </si>
  <si>
    <t>182 1060103013 0000 110</t>
  </si>
  <si>
    <t>000 1060603003 0000 110</t>
  </si>
  <si>
    <t>000 1060603313 0000 110</t>
  </si>
  <si>
    <t>182 1060603313 0000 110</t>
  </si>
  <si>
    <t>000 1110507013 0000 120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</si>
  <si>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</si>
  <si>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994 1110507513 0000 120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</si>
  <si>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</si>
  <si>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000 2190500013 0000 151</t>
  </si>
  <si>
    <t>984 2190500013 0000 151</t>
  </si>
  <si>
    <t>000 2020499900 0000 151</t>
  </si>
  <si>
    <t>984 2020499913 0000 151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</si>
  <si>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</si>
  <si>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</si>
  <si>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000 2020301513 0000 151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</si>
  <si>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</si>
  <si>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984 2020301513 0000 151</t>
  </si>
  <si>
    <t>000 2020302413 0000 151</t>
  </si>
  <si>
    <t>Субвенции бюджетам городских поселений на выполнение передаваемых полномочий субъектов Российской Федерации</t>
  </si>
  <si>
    <t>984 2020302413 0000 151</t>
  </si>
  <si>
    <t>000 2070503013 0000 180</t>
  </si>
  <si>
    <t>Прочие безвозмездные поступления в бюджеты городских поселений</t>
  </si>
  <si>
    <t>Прочие безвозмездные поступления в бюджеты городскихпоселений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</si>
  <si>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</si>
  <si>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</si>
  <si>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413 0413</t>
  </si>
  <si>
    <t>Мероприятия по капитальному ремонту многоквартирных домов</t>
  </si>
  <si>
    <t>Проект местных инициатив "Обустройство стадиона и парка культуры"</t>
  </si>
  <si>
    <t>41Я 0440</t>
  </si>
  <si>
    <t>41Я 0400</t>
  </si>
  <si>
    <t>406 0416</t>
  </si>
  <si>
    <t>406 0426</t>
  </si>
  <si>
    <t>Мероприятия по уличному освещению</t>
  </si>
  <si>
    <t>Мероприятия по содержанию мест захоронения</t>
  </si>
  <si>
    <t>450</t>
  </si>
  <si>
    <t>Бюджетные инвестиции иным юридическим лицам</t>
  </si>
  <si>
    <t>452</t>
  </si>
  <si>
    <t>Бюджетные инвестиции иным юридическим лицам, за исключением бюджетных инвестиций в объекты капитального строительства</t>
  </si>
  <si>
    <t>540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</si>
  <si>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</si>
  <si>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</si>
  <si>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</si>
  <si>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</si>
  <si>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</si>
  <si>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Иные межбюджетные трансферты</t>
  </si>
  <si>
    <t>Приложение №7</t>
  </si>
  <si>
    <t>Отдел по управлению муниципальным имуществом при администрации муниципального образования Восточное городское поселение</t>
  </si>
  <si>
    <t>Приложение №11</t>
  </si>
  <si>
    <t>тыс.руб.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</si>
  <si>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</si>
  <si>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>000 1090000000 0000 000</t>
  </si>
  <si>
    <t>000 1090400000 0000 110</t>
  </si>
  <si>
    <t>Налоги на имущество</t>
  </si>
  <si>
    <t>182 1090405010 0000 110</t>
  </si>
  <si>
    <t>Земельный налог (по обязательствам, возникшим до 1 января 2006 года) мобилизуемый на территориях поселений</t>
  </si>
  <si>
    <t>919 1140601410 0000 430</t>
  </si>
  <si>
    <t>000 1160000000 0000 000</t>
  </si>
  <si>
    <t>000 1170000000 0000 000</t>
  </si>
  <si>
    <t>ПРОЧИЕ НЕНАЛОГОВЫЕ ДОХОДЫ</t>
  </si>
  <si>
    <t>984 1170505010 0000 180</t>
  </si>
  <si>
    <t>Прочие неналоговые доходы бюджетов поселений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</si>
  <si>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</si>
  <si>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</si>
  <si>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муниципальных унитарных предприятий, созданных поселениями</t>
  </si>
  <si>
    <t>984 1110701510 0000 120</t>
  </si>
  <si>
    <t>Приложение №4</t>
  </si>
  <si>
    <t>Перечень и коды видов расходов бюджета</t>
  </si>
  <si>
    <t>Перечень и коды  целевых статей расходов бюджета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</si>
  <si>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</si>
  <si>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</si>
  <si>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</si>
  <si>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Национальная экономика</t>
  </si>
  <si>
    <t>12</t>
  </si>
  <si>
    <t xml:space="preserve">Культура и кинематография </t>
  </si>
  <si>
    <t>11</t>
  </si>
  <si>
    <t>Физическая культура и спорт</t>
  </si>
  <si>
    <t>Массовый спорт</t>
  </si>
  <si>
    <t>Налог на имущество физических лиц, взимаемый по ставкам , применяемым к объектам налогообложения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</si>
  <si>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</si>
  <si>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ЗАДОЛЖЕННОСТЬ И ПЕРЕРАСЧЕТЫ ПО ОТМЕНЕННЫМ НАЛОГАМ И СБОРАМ И ИНЫМ ОБЯЗАТЕЛЬНЫМ ПЛАТЕЖАМ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</si>
  <si>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</si>
  <si>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 земельных участков, государственная собственность на которые не разграничена и которые расположены в границах поселения</t>
  </si>
  <si>
    <t>ШТРАФЫ, САНКЦИИ, ВОЗМЕЩЕНИЕ УЩЕРБА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</si>
  <si>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средств, поступивших от государственной корпорации Фонд содействия реформирования ЖКХ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</si>
  <si>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реформирования жилищно-коммунального хозяйства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</si>
  <si>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</si>
  <si>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</t>
  </si>
  <si>
    <t>401 8800</t>
  </si>
  <si>
    <t>Иные бюджетные ассигнования</t>
  </si>
  <si>
    <t>800</t>
  </si>
  <si>
    <t>Код главного распорядителя средств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</si>
  <si>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</si>
  <si>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000 2020208800 0000 151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</si>
  <si>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</si>
  <si>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</si>
  <si>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</si>
  <si>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</si>
  <si>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к Решению Восточной городской Думы</t>
  </si>
  <si>
    <t>984 2020302410 0000 151</t>
  </si>
  <si>
    <t>000 1060601310 0000 110</t>
  </si>
  <si>
    <t>000 1060602310 0000 110</t>
  </si>
  <si>
    <t>000 1110701510 0000 120</t>
  </si>
  <si>
    <t>000 1110900000 0000 120</t>
  </si>
  <si>
    <t>000 1110904510 0000 120</t>
  </si>
  <si>
    <t>000 1140203310 0000 410</t>
  </si>
  <si>
    <t>000 1140601410 0000 430</t>
  </si>
  <si>
    <t>000 1090405010 0000 110</t>
  </si>
  <si>
    <t>000 2020302410 0000 151</t>
  </si>
  <si>
    <t>000 2020301510 0000 151</t>
  </si>
  <si>
    <t>000 2020100110 0000 151</t>
  </si>
  <si>
    <t>000 2020100310 0000 151</t>
  </si>
  <si>
    <t>000 2020208810 0001 151</t>
  </si>
  <si>
    <t>000 1140200000 0000 000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</si>
  <si>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</si>
  <si>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</si>
  <si>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000 1169000000 0000 140</t>
  </si>
  <si>
    <t>Прочие поступления от денежных взысканий(штрафов) и иных сумм в возмещение ущерба</t>
  </si>
  <si>
    <t>ИСТОЧНИКИ</t>
  </si>
  <si>
    <t>Сумма</t>
  </si>
  <si>
    <t>Источники внутреннего финансирования дефицитов  бюджетов</t>
  </si>
  <si>
    <t>000 01 00 00 00 00 0000 000</t>
  </si>
  <si>
    <t>в том числе: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</si>
  <si>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</si>
  <si>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</si>
  <si>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</si>
  <si>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</si>
  <si>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</si>
  <si>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</si>
  <si>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муниципальных образований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</si>
  <si>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</si>
  <si>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</si>
  <si>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</si>
  <si>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</si>
  <si>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</si>
  <si>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</si>
  <si>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</si>
  <si>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</si>
  <si>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</si>
  <si>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</si>
  <si>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</si>
  <si>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</si>
  <si>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</si>
  <si>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</si>
  <si>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</si>
  <si>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Приложение №9</t>
  </si>
  <si>
    <t>984 01 06 04 00 00 0000 810</t>
  </si>
  <si>
    <t xml:space="preserve">муниципального образования Восточное городское поселение </t>
  </si>
  <si>
    <t xml:space="preserve">финансирования дефицита бюджета </t>
  </si>
  <si>
    <t>(тыс. руб.)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</si>
  <si>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</si>
  <si>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</si>
  <si>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984 01 05 02 01 10 0000 610</t>
  </si>
  <si>
    <t>984 01 05 02 01 10 0000 510</t>
  </si>
  <si>
    <t>000 2070000010 0000 180</t>
  </si>
  <si>
    <t xml:space="preserve">Прочие безвозмездные поступления </t>
  </si>
  <si>
    <t>000 2070500010 0000 180</t>
  </si>
  <si>
    <t>Прочие безвозмездные поступления в бюджеты поселений</t>
  </si>
  <si>
    <t>984 2070500010 0000 180</t>
  </si>
  <si>
    <t>Резервные фонды</t>
  </si>
  <si>
    <t>Резервные фонды местных администраций</t>
  </si>
  <si>
    <t>Омутнинского района Кировской области</t>
  </si>
  <si>
    <t>муниципального образования Восточное городское поселение</t>
  </si>
  <si>
    <t>(в редакции от 25.08.2011 № 59)</t>
  </si>
  <si>
    <t>Под-  раздел</t>
  </si>
  <si>
    <t>0000000</t>
  </si>
  <si>
    <t>Сумма       (тыс. руб.)</t>
  </si>
  <si>
    <t>Приложение №8</t>
  </si>
  <si>
    <t>Подпрограмма "Развитие муниципального управления"</t>
  </si>
  <si>
    <t>000 0000</t>
  </si>
  <si>
    <t xml:space="preserve">Создание и деятельность в муниципальных образованиях административной(хы) комиссии(ий) </t>
  </si>
  <si>
    <t>Владение, пользование и распоряжение имуществом, находящимся в муниципальной собственности</t>
  </si>
  <si>
    <t xml:space="preserve">     ВНЕПРОГРАММНЫЕ МЕРОПРИЯТИЯ</t>
  </si>
  <si>
    <t>00Я 0000</t>
  </si>
  <si>
    <t>41Я 0000</t>
  </si>
  <si>
    <t xml:space="preserve"> Вид рас-хода</t>
  </si>
  <si>
    <t>Сумма               (тыс. рублей)</t>
  </si>
  <si>
    <t>Наименование расхода</t>
  </si>
  <si>
    <t>401 0100</t>
  </si>
  <si>
    <t xml:space="preserve">000 </t>
  </si>
  <si>
    <t>Раз-дел</t>
  </si>
  <si>
    <t>Субвенции бюджетам поселений на выполнение передаваемых полномочий субъектов Российской Федерации</t>
  </si>
  <si>
    <t>Наименование дохода</t>
  </si>
  <si>
    <t>Плановый период</t>
  </si>
  <si>
    <t>Приложение № 14</t>
  </si>
  <si>
    <t>Условно утвержденные расходы</t>
  </si>
  <si>
    <t>Под-раз-дел</t>
  </si>
  <si>
    <t>Ведомственная структура распределения расходов бюджета</t>
  </si>
  <si>
    <t>Приложение № 10</t>
  </si>
  <si>
    <t>Приложение № 12</t>
  </si>
  <si>
    <t>Приложение № 13</t>
  </si>
  <si>
    <t xml:space="preserve"> и подстатьям классификации доходов бюджета муниципального образования</t>
  </si>
  <si>
    <t xml:space="preserve"> Восточное городское поселение Омутнинского района Кировской области</t>
  </si>
  <si>
    <t>Прогнозируемые объемы поступления  доходов по статьям</t>
  </si>
  <si>
    <t>000 1090405310 0000 110</t>
  </si>
  <si>
    <t>182 1090405310 0000 110</t>
  </si>
  <si>
    <t>000 1060600000 0000 110</t>
  </si>
  <si>
    <t>Прогнозируемые объемы поступления доходов по статьям</t>
  </si>
  <si>
    <t>000 1110501310 0000 120</t>
  </si>
  <si>
    <t>919 1110501310 0000 120</t>
  </si>
  <si>
    <t>182 1010202001 0000 110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</si>
  <si>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</si>
  <si>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"/>
        <family val="2"/>
      </rPr>
      <t>¹</t>
    </r>
    <r>
      <rPr>
        <i/>
        <sz val="9"/>
        <rFont val="Arial Cyr"/>
        <family val="0"/>
      </rPr>
      <t xml:space="preserve"> и 228 Налогового кодекса Российской Федерации</t>
    </r>
  </si>
  <si>
    <t>994 1110904510 0000 120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</si>
  <si>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 Narrow"/>
        <family val="2"/>
      </rPr>
      <t>¹</t>
    </r>
    <r>
      <rPr>
        <i/>
        <sz val="9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</si>
  <si>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sz val="9"/>
        <rFont val="Arial Narrow"/>
        <family val="2"/>
      </rPr>
      <t>¹</t>
    </r>
    <r>
      <rPr>
        <b/>
        <i/>
        <sz val="9"/>
        <rFont val="Arial Narrow"/>
        <family val="2"/>
      </rPr>
      <t xml:space="preserve"> и 228 Налогового кодекса Российской Федерации</t>
    </r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</si>
  <si>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</si>
  <si>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</si>
  <si>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</si>
  <si>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310</t>
  </si>
  <si>
    <t>Публичные нормативные социальные выплаты гражданам</t>
  </si>
  <si>
    <t xml:space="preserve">Бюджетные инвестиции </t>
  </si>
  <si>
    <t>410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</si>
  <si>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</si>
  <si>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</si>
  <si>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830</t>
  </si>
  <si>
    <t>Исполнение судебных актов</t>
  </si>
  <si>
    <t>850</t>
  </si>
  <si>
    <t>Уплата налогов, сборов и иных платежей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</si>
  <si>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</si>
  <si>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</si>
  <si>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</si>
  <si>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</si>
  <si>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</si>
  <si>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</si>
  <si>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984 01 03 00 00 10 0000 810</t>
  </si>
  <si>
    <t>000 1140602510 0000 430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</si>
  <si>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</si>
  <si>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994 1140602510 0000 430</t>
  </si>
  <si>
    <t>Общеэкономические вопросы</t>
  </si>
  <si>
    <t>182 1010203001 0000 110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</si>
  <si>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</si>
  <si>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000 1010203001 0000 110</t>
  </si>
  <si>
    <t>919 1140601310 0000 430</t>
  </si>
  <si>
    <t xml:space="preserve">Доходы от продажи квартир, находящихся в собственности поселений
</t>
  </si>
  <si>
    <t>000 114 0105010 0000 410</t>
  </si>
  <si>
    <t>994 1140105010 0000 410</t>
  </si>
  <si>
    <t>000 114 010 000 0000 410</t>
  </si>
  <si>
    <t>Доходы от продажи квартир</t>
  </si>
  <si>
    <t>000 1140601310 0000 430</t>
  </si>
  <si>
    <t>2015 год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</si>
  <si>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</si>
  <si>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</si>
  <si>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</si>
  <si>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</si>
  <si>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</t>
  </si>
  <si>
    <t>Распределение бюджетных ассигнований по целевым статьям, группам видов расходов</t>
  </si>
  <si>
    <t>классификации расходов бюджета</t>
  </si>
  <si>
    <t>Реализация проекта местных инициатив ("Обустройство парка и стадиона")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</si>
  <si>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</si>
  <si>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000 2190000000 0000 151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</si>
  <si>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</si>
  <si>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(в редакции от 28.08.2013 № __ )</t>
  </si>
  <si>
    <t>НАЛОГИ НА ТОВАРЫ (РАБОТЫ, УСЛУГИ), РЕАЛИЗУЕМЫЕ НА ТЕРРИТОРИИ РОССИЙСКОЙ ФЕДЕРАЦИИ</t>
  </si>
  <si>
    <t>000 1030000000 0000 000</t>
  </si>
  <si>
    <t>000 1030200001 0000 110</t>
  </si>
  <si>
    <t>400 0000</t>
  </si>
  <si>
    <t>Муниципальная программа "Развитие Восточного городского поселения"</t>
  </si>
  <si>
    <t>401 0000</t>
  </si>
  <si>
    <t xml:space="preserve">401 0100 </t>
  </si>
  <si>
    <t>Руководство и управление в сфере установленных функций органов государственной власти Кировской области</t>
  </si>
  <si>
    <t>401 0102</t>
  </si>
  <si>
    <t>401 5118</t>
  </si>
  <si>
    <t>401 1800</t>
  </si>
  <si>
    <t>Субсидии юридическим лицам (кроме некоммерческих организаций), индивидуальным предпринимателям, физическим лицам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</si>
  <si>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</si>
  <si>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</si>
  <si>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</si>
  <si>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</si>
  <si>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</si>
  <si>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</si>
  <si>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870</t>
  </si>
  <si>
    <t>Резервные средства</t>
  </si>
  <si>
    <t>880</t>
  </si>
  <si>
    <t>Специальные расходы</t>
  </si>
  <si>
    <t>Реализация государственных функций, связанных с общегосударственным управлением</t>
  </si>
  <si>
    <t>401 1801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</si>
  <si>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</si>
  <si>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</si>
  <si>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</si>
  <si>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</si>
  <si>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</si>
  <si>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403 0000</t>
  </si>
  <si>
    <t>403 0400</t>
  </si>
  <si>
    <t>403 0403</t>
  </si>
  <si>
    <t>Мероприятия по поддержке и развитию малого предпринимательства</t>
  </si>
  <si>
    <t>404 0000</t>
  </si>
  <si>
    <t>404 0400</t>
  </si>
  <si>
    <t>404 0404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</si>
  <si>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</si>
  <si>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</si>
  <si>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</si>
  <si>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</si>
  <si>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</si>
  <si>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Приложение №6</t>
  </si>
  <si>
    <t>Мероприятия по развитию коммунальной инфраструктуры</t>
  </si>
  <si>
    <t>406 0000</t>
  </si>
  <si>
    <t>406 0400</t>
  </si>
  <si>
    <t>406 0406</t>
  </si>
  <si>
    <t>Мероприятия в сфере благоустройства</t>
  </si>
  <si>
    <t>407 0000</t>
  </si>
  <si>
    <t>407 0400</t>
  </si>
  <si>
    <t>407 0407</t>
  </si>
  <si>
    <t>Мероприятия по защите населения от чрезвычайных ситуаций, гражданская оборона</t>
  </si>
  <si>
    <t>408 0000</t>
  </si>
  <si>
    <t>408 0100</t>
  </si>
  <si>
    <t>408 0104</t>
  </si>
  <si>
    <t>408 0400</t>
  </si>
  <si>
    <t>408 0408</t>
  </si>
  <si>
    <t>Управление муниципальной собственностью Восточного городского поселения</t>
  </si>
  <si>
    <t>409 0000</t>
  </si>
  <si>
    <t>409 0400</t>
  </si>
  <si>
    <t>409 0409</t>
  </si>
  <si>
    <t>Мероприятия в сфере культуры</t>
  </si>
  <si>
    <t>409 1000</t>
  </si>
  <si>
    <t>Финансовое обеспечение расходных обязательств муниципальных образований, возникающих при выполнении государственных полномочий района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</si>
  <si>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</si>
  <si>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</si>
  <si>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</si>
  <si>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</si>
  <si>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</si>
  <si>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409 1006</t>
  </si>
  <si>
    <t>410 0000</t>
  </si>
  <si>
    <t>410 0400</t>
  </si>
  <si>
    <t>410 0410</t>
  </si>
  <si>
    <t>Мероприятия в сфере молодежной политике</t>
  </si>
  <si>
    <t>409 0499</t>
  </si>
  <si>
    <t>411 0000</t>
  </si>
  <si>
    <t>411 0400</t>
  </si>
  <si>
    <t>411 0411</t>
  </si>
  <si>
    <t>Мероприятия в области физической культуры и спорта</t>
  </si>
  <si>
    <t>411 1000</t>
  </si>
  <si>
    <t>411 1005</t>
  </si>
  <si>
    <t>412 0000</t>
  </si>
  <si>
    <t>412 0400</t>
  </si>
  <si>
    <t>412 0412</t>
  </si>
  <si>
    <t>Мероприятия по снижению напряженности на рынке труда</t>
  </si>
  <si>
    <t>401 1000</t>
  </si>
  <si>
    <t>401 1001</t>
  </si>
  <si>
    <t>Владение, пользование и распоряжение имуществом, находящимся в муниципальной собственности поселения</t>
  </si>
  <si>
    <t>401 1002</t>
  </si>
  <si>
    <t>401 1003</t>
  </si>
  <si>
    <t>Создание условий, обеспечивающих активную деятельность пенсионеров</t>
  </si>
  <si>
    <t>120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</si>
  <si>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</si>
  <si>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</si>
  <si>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</si>
  <si>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244</t>
  </si>
  <si>
    <t>Прочая закупка товаров, работ, услуг для обеспечения государственных (муниципальных) нужд</t>
  </si>
  <si>
    <t>312</t>
  </si>
  <si>
    <t>414</t>
  </si>
  <si>
    <t>463</t>
  </si>
  <si>
    <t>466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</si>
  <si>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</si>
  <si>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Иные выплаты персоналу государственных (муниципальных) органов, за исключением фонда оплаты труда</t>
  </si>
  <si>
    <t>Иные пенсии, социальные доплаты к пенсиям</t>
  </si>
  <si>
    <t>Бюджетные инвестиции в объекты капитального строительства государственной (муниципальной) собственности</t>
  </si>
  <si>
    <t>Субсидии на осуществление капитальных вложений в объекты капитального строительства  государственной (муниципальной) собственности государственным (муниципальным) унитарным предприятиям</t>
  </si>
  <si>
    <t>630</t>
  </si>
  <si>
    <t>Субсидии некоммерческим организациям (за исключением государственных (муниципальных) учреждений</t>
  </si>
  <si>
    <t>810</t>
  </si>
  <si>
    <t>401 0104</t>
  </si>
  <si>
    <t>Органы местного самоуправления и структурные подразделения</t>
  </si>
  <si>
    <t>401 0700</t>
  </si>
  <si>
    <t>401 0701</t>
  </si>
  <si>
    <t>401 1500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</si>
  <si>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</si>
  <si>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401 1515</t>
  </si>
  <si>
    <t>Повышение квалификации специалистов по финансовой работе органов местного самоуправления</t>
  </si>
  <si>
    <t>401 1600</t>
  </si>
  <si>
    <t>401 1605</t>
  </si>
  <si>
    <t>Создание и деятельность в муниципальных образованиях административной (ых) комиссии (ий)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</si>
  <si>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</si>
  <si>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</si>
  <si>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100 1030223001 0000 110</t>
  </si>
  <si>
    <t>Распределение  ассигнований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</si>
  <si>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</si>
  <si>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</si>
  <si>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поселений (за исключением земельных участков)</t>
  </si>
  <si>
    <t>000 1110507010 0000 120</t>
  </si>
  <si>
    <t>994 1110507510 0000 120</t>
  </si>
  <si>
    <t>000 1110507000 0000 120</t>
  </si>
  <si>
    <t>2016 год</t>
  </si>
  <si>
    <t>100 1030224001 0000 110</t>
  </si>
  <si>
    <t>Акцизы по подакцизным товарам (продукции), производимым на территории Российской Федерации</t>
  </si>
  <si>
    <t>100 1030225001 0000 110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</si>
  <si>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</si>
  <si>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</si>
  <si>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</si>
  <si>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000 1030226001 0000 110</t>
  </si>
  <si>
    <t>100 1030226001 0000 110</t>
  </si>
  <si>
    <t>Благоустройство</t>
  </si>
  <si>
    <t>Межбюджетные трансферты</t>
  </si>
  <si>
    <t>городской Думы</t>
  </si>
  <si>
    <t>Приложение №5</t>
  </si>
  <si>
    <t>к решению Восточной</t>
  </si>
  <si>
    <t>Код бюджетной классификации</t>
  </si>
  <si>
    <t>Наименование кода экономической классификации дохода</t>
  </si>
  <si>
    <t>000 1000000000 0000 000</t>
  </si>
  <si>
    <t>000 1010000000 0000 000</t>
  </si>
  <si>
    <t>Налог на доходы физических лиц</t>
  </si>
  <si>
    <t>НАЛОГИ НА ПРИБЫЛЬ, ДОХОДЫ</t>
  </si>
  <si>
    <t>000 1010200001 0000 110</t>
  </si>
  <si>
    <t>000 1010201001 0000 110</t>
  </si>
  <si>
    <t>182 1010201001 0000 110</t>
  </si>
  <si>
    <t>000 1010202001 0000 110</t>
  </si>
  <si>
    <t>000 1060000000 0000 000</t>
  </si>
  <si>
    <t>НАЛОГИ НА ИМУЩЕСТВО</t>
  </si>
  <si>
    <t>Налог на имущество физических лиц</t>
  </si>
  <si>
    <t>000 1060100000 0000 110</t>
  </si>
  <si>
    <t>000 1060103010 0000 110</t>
  </si>
  <si>
    <t>182 1060103010 0000 110</t>
  </si>
  <si>
    <t>000 1060600000 00000 110</t>
  </si>
  <si>
    <t>Земельный налог</t>
  </si>
  <si>
    <t>000 1060601000 0000 110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</si>
  <si>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</si>
  <si>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182 1060601310 0000 110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</si>
  <si>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</si>
  <si>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</t>
  </si>
  <si>
    <t>000 1060602000 0000 110</t>
  </si>
  <si>
    <t>182 1060602310 0000 110</t>
  </si>
  <si>
    <t>401 1900</t>
  </si>
  <si>
    <t>401 1901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</si>
  <si>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</si>
  <si>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000 1080000000 0000 000</t>
  </si>
  <si>
    <t>ГОСУДАРСТВЕННАЯ ПОШЛИНА</t>
  </si>
  <si>
    <t>000 1080400001 0000 110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</si>
  <si>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</si>
  <si>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000 1080402001 0000 110</t>
  </si>
  <si>
    <t>984 1080402001 0000 110</t>
  </si>
  <si>
    <t>000 1110000000 0000 000</t>
  </si>
  <si>
    <t xml:space="preserve">ДОХОДЫ ОТ ИСПОЛЬЗОВАНИЯ ИМУЩЕСТВА, НАХОДЯЩЕГОСЯ В ГОСУДАРСТВЕННОЙ И МУНИЦИПАЛЬНОЙ СОБСТВЕННОСТИ </t>
  </si>
  <si>
    <t>000 1110501000 0000 120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</si>
  <si>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</si>
  <si>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</si>
  <si>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</si>
  <si>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000 2000000000 0000 000</t>
  </si>
  <si>
    <t>БЕЗВОЗМЕЗДНЫЕ ПОСТУПЛЕНИЯ</t>
  </si>
  <si>
    <t>000 2020000000 0000 000</t>
  </si>
  <si>
    <t>000 2020100100 0000 000</t>
  </si>
  <si>
    <t>984 2020100110 0000 151</t>
  </si>
  <si>
    <t>000 2020100300 0000 151</t>
  </si>
  <si>
    <t>Дотации на поддержку мер по обеспечению сбалансированности бюджетов</t>
  </si>
  <si>
    <t>984 2020100310 0000 151</t>
  </si>
  <si>
    <t>Дотации бюджетам поселений на поддержку мер по обеспечению сбалансированности бюджетов</t>
  </si>
  <si>
    <t>000 2020299900 0000 151</t>
  </si>
  <si>
    <t>Прочие субсидии</t>
  </si>
  <si>
    <t>984 2020299910 0000 151</t>
  </si>
  <si>
    <t>Прочие субсидии бюджетам поселений</t>
  </si>
  <si>
    <t>Безвозмездные поступления от других бюджетов бюджетной системы РФ</t>
  </si>
  <si>
    <t>000 2020300000 0000 151</t>
  </si>
  <si>
    <t>000 2020301500 0000 151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</si>
  <si>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</si>
  <si>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984 2020301510 0000 151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</si>
  <si>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</si>
  <si>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</si>
  <si>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</si>
  <si>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 вида расхода</t>
  </si>
  <si>
    <t>Приложение № 3</t>
  </si>
  <si>
    <t>Содействие в развитии сельскохозяйственного производства, создание условий для развития малого предпринимательства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</si>
  <si>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</si>
  <si>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</si>
  <si>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984 2020208810 0001 151</t>
  </si>
  <si>
    <t>ДОХОДЫ ОТ ПРОДАЖИ МАТЕРИАЛЬНЫХ И НЕМАТЕРИАЛЬНЫХ АКТИВОВ</t>
  </si>
  <si>
    <t>984 1140203310 0000 410</t>
  </si>
  <si>
    <t>Наименование показателя</t>
  </si>
  <si>
    <t>Целевая статья</t>
  </si>
  <si>
    <t>Вид расхода</t>
  </si>
  <si>
    <t>Всего расходов</t>
  </si>
  <si>
    <t>00</t>
  </si>
  <si>
    <t>000</t>
  </si>
  <si>
    <t>Общегосударственные вопросы</t>
  </si>
  <si>
    <t>01</t>
  </si>
  <si>
    <t>Функционирование высшего должностного лица РФ и муниципального образования</t>
  </si>
  <si>
    <t>02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</si>
  <si>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</si>
  <si>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</si>
  <si>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</si>
  <si>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</si>
  <si>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Реализация государственных функций 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</si>
  <si>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</si>
  <si>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</si>
  <si>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</si>
  <si>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</si>
  <si>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</si>
  <si>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</si>
  <si>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</si>
  <si>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</si>
  <si>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</si>
  <si>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</si>
  <si>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401 1514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</si>
  <si>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</si>
  <si>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413 0000</t>
  </si>
  <si>
    <t>413 0400</t>
  </si>
  <si>
    <t>100</t>
  </si>
  <si>
    <t>Расходы на выплаты персоналу в целях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</si>
  <si>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</si>
  <si>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</si>
  <si>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400</t>
  </si>
  <si>
    <t>Капитальные вложения в объекты недвижимого имущества государственной (муниципальной собственности)</t>
  </si>
  <si>
    <t xml:space="preserve">000 0000 </t>
  </si>
  <si>
    <t>984</t>
  </si>
  <si>
    <t>Администрация Восточного городского поселения</t>
  </si>
  <si>
    <t>Омутнинского  района  Кировской области   на 2015 год и на 2016 год</t>
  </si>
  <si>
    <t>Внепрограммные мероприятия</t>
  </si>
  <si>
    <t>Возврат остатков субсидий , субвенций и иных межбюджетных трансфертов, имеющих целевое назначение, прошлых лет</t>
  </si>
  <si>
    <t>Функционирование высшего должностного лица Российской Федерации и муниципального образования</t>
  </si>
  <si>
    <t>Субвенция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</si>
  <si>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Погашение бюджетом поселения бюджетных кредитов от других бюджетов бюджетной системы Российской Федерации в валюте Российской Федерации</t>
  </si>
  <si>
    <t>Мероприятия в сфере молодежной политики</t>
  </si>
  <si>
    <t>Подпрограмма "Энергосбережение и повышение энергетической эффективности"</t>
  </si>
  <si>
    <t>Подпрограмма "Поддержка и развитие малого предпринимательства"</t>
  </si>
  <si>
    <t>Подпрограмма "Развитие транспортной системы автомобильных дорог общего пользования</t>
  </si>
  <si>
    <t>Подпрограмма "Развитие коммунальной инфраструктуры"</t>
  </si>
  <si>
    <t>Подпрограмма "Благоустройство Восточного городского поселения"</t>
  </si>
  <si>
    <t>Подпрограмма "Безопасное поселение"</t>
  </si>
  <si>
    <t>Подпрограмма "Управление муниципальным имуществом"</t>
  </si>
  <si>
    <t>Подпрограмма "Развитие культуры Восточного городского поселения"</t>
  </si>
  <si>
    <t>Подпрограмма "Развитие молодежной политики"</t>
  </si>
  <si>
    <t>Подпрограмма "Развитие физической культуры и спорта"</t>
  </si>
  <si>
    <t>Подпрограмма "Снижение напряженности на рынке труда"</t>
  </si>
  <si>
    <t>Подпрограмма "Капитальный ремонт жилищного фонда"</t>
  </si>
  <si>
    <t>Подпрограмма "Развитие транспортной системы автомобильных дорог общего пользования"</t>
  </si>
  <si>
    <t>Подпрограмма"Развитие муниципального управления"</t>
  </si>
  <si>
    <t>Программа "Развитие Восточного городского поселения"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</si>
  <si>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</si>
  <si>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</si>
  <si>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</si>
  <si>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</si>
  <si>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Доплаты к пенсиям муниципальных служащих </t>
  </si>
  <si>
    <t>409 1004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</si>
  <si>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</si>
  <si>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Субвенции на осуществление первичного воинского учета на территориях, где отсутствуют военные комиссариаты в рамках внепрограммных расходов федеральных органов исполнительной власти</t>
  </si>
  <si>
    <t>Доплаты к пенсиям муниципальных служащих</t>
  </si>
  <si>
    <t>Субвенции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</si>
  <si>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Содействие в развитии сельскохозяйственного производства, создание условий для развития малого и среднего предпринимательства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</si>
</sst>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6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1"/>
      <name val="Arial Unicode MS"/>
      <family val="2"/>
    </font>
    <font>
      <sz val="9"/>
      <name val="Batang"/>
      <family val="1"/>
    </font>
    <font>
      <b/>
      <sz val="10"/>
      <name val="Bookman Old Style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9"/>
      <name val="Arial Unicode MS"/>
      <family val="2"/>
    </font>
    <font>
      <b/>
      <sz val="9"/>
      <name val="Bookman Old Style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Narrow"/>
      <family val="2"/>
    </font>
    <font>
      <sz val="8"/>
      <color indexed="8"/>
      <name val="Times New Roman"/>
      <family val="1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/>
    </xf>
    <xf numFmtId="164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71" fontId="19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0" borderId="14" xfId="0" applyFont="1" applyBorder="1" applyAlignment="1">
      <alignment/>
    </xf>
    <xf numFmtId="171" fontId="19" fillId="0" borderId="14" xfId="0" applyNumberFormat="1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 horizontal="left"/>
    </xf>
    <xf numFmtId="171" fontId="22" fillId="0" borderId="0" xfId="0" applyNumberFormat="1" applyFont="1" applyAlignment="1">
      <alignment horizontal="left"/>
    </xf>
    <xf numFmtId="171" fontId="24" fillId="0" borderId="15" xfId="0" applyNumberFormat="1" applyFont="1" applyFill="1" applyBorder="1" applyAlignment="1">
      <alignment horizontal="center" vertical="top" wrapText="1"/>
    </xf>
    <xf numFmtId="171" fontId="25" fillId="0" borderId="16" xfId="0" applyNumberFormat="1" applyFont="1" applyFill="1" applyBorder="1" applyAlignment="1">
      <alignment horizontal="center" vertical="top" wrapText="1"/>
    </xf>
    <xf numFmtId="171" fontId="26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11" fontId="30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171" fontId="23" fillId="0" borderId="16" xfId="0" applyNumberFormat="1" applyFont="1" applyFill="1" applyBorder="1" applyAlignment="1">
      <alignment horizontal="center" vertical="top" wrapText="1"/>
    </xf>
    <xf numFmtId="171" fontId="23" fillId="0" borderId="22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71" fontId="34" fillId="24" borderId="23" xfId="0" applyNumberFormat="1" applyFont="1" applyFill="1" applyBorder="1" applyAlignment="1">
      <alignment horizontal="center" vertical="top" wrapText="1"/>
    </xf>
    <xf numFmtId="171" fontId="34" fillId="24" borderId="10" xfId="0" applyNumberFormat="1" applyFont="1" applyFill="1" applyBorder="1" applyAlignment="1">
      <alignment horizontal="center" vertical="top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164" fontId="15" fillId="0" borderId="19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164" fontId="15" fillId="0" borderId="20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wrapText="1"/>
    </xf>
    <xf numFmtId="0" fontId="14" fillId="0" borderId="20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wrapText="1"/>
    </xf>
    <xf numFmtId="0" fontId="16" fillId="0" borderId="20" xfId="0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164" fontId="16" fillId="0" borderId="2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 horizontal="justify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65" fontId="14" fillId="0" borderId="20" xfId="0" applyNumberFormat="1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6" fillId="0" borderId="2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wrapText="1"/>
    </xf>
    <xf numFmtId="164" fontId="16" fillId="0" borderId="21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164" fontId="14" fillId="0" borderId="2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33" fillId="0" borderId="13" xfId="0" applyFont="1" applyBorder="1" applyAlignment="1">
      <alignment wrapText="1"/>
    </xf>
    <xf numFmtId="49" fontId="38" fillId="0" borderId="27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9" fillId="0" borderId="28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justify" vertical="top" wrapText="1"/>
    </xf>
    <xf numFmtId="0" fontId="39" fillId="0" borderId="25" xfId="0" applyFont="1" applyFill="1" applyBorder="1" applyAlignment="1">
      <alignment horizontal="justify" vertical="top" wrapText="1"/>
    </xf>
    <xf numFmtId="0" fontId="22" fillId="0" borderId="25" xfId="0" applyFont="1" applyFill="1" applyBorder="1" applyAlignment="1">
      <alignment horizontal="justify" vertical="top" wrapText="1"/>
    </xf>
    <xf numFmtId="0" fontId="39" fillId="0" borderId="30" xfId="0" applyFont="1" applyFill="1" applyBorder="1" applyAlignment="1">
      <alignment horizontal="justify" vertical="top" wrapText="1"/>
    </xf>
    <xf numFmtId="0" fontId="22" fillId="0" borderId="31" xfId="0" applyFont="1" applyFill="1" applyBorder="1" applyAlignment="1">
      <alignment horizontal="justify" vertical="top" wrapText="1"/>
    </xf>
    <xf numFmtId="0" fontId="22" fillId="0" borderId="30" xfId="0" applyFont="1" applyFill="1" applyBorder="1" applyAlignment="1">
      <alignment horizontal="justify" vertical="top" wrapText="1"/>
    </xf>
    <xf numFmtId="0" fontId="22" fillId="0" borderId="30" xfId="0" applyFont="1" applyBorder="1" applyAlignment="1">
      <alignment horizontal="left" wrapText="1"/>
    </xf>
    <xf numFmtId="0" fontId="39" fillId="0" borderId="32" xfId="0" applyFont="1" applyFill="1" applyBorder="1" applyAlignment="1">
      <alignment horizontal="justify" vertical="top" wrapText="1"/>
    </xf>
    <xf numFmtId="0" fontId="22" fillId="0" borderId="33" xfId="0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vertical="top"/>
    </xf>
    <xf numFmtId="0" fontId="30" fillId="0" borderId="28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 wrapText="1"/>
    </xf>
    <xf numFmtId="171" fontId="30" fillId="0" borderId="2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1" fontId="1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49" fontId="33" fillId="0" borderId="27" xfId="0" applyNumberFormat="1" applyFont="1" applyBorder="1" applyAlignment="1">
      <alignment horizontal="center" wrapText="1"/>
    </xf>
    <xf numFmtId="49" fontId="29" fillId="0" borderId="25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17" fillId="0" borderId="10" xfId="0" applyNumberFormat="1" applyFont="1" applyBorder="1" applyAlignment="1">
      <alignment horizontal="justify" vertical="top" wrapText="1"/>
    </xf>
    <xf numFmtId="11" fontId="12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30" fillId="0" borderId="14" xfId="0" applyFont="1" applyBorder="1" applyAlignment="1">
      <alignment/>
    </xf>
    <xf numFmtId="171" fontId="30" fillId="0" borderId="14" xfId="0" applyNumberFormat="1" applyFont="1" applyBorder="1" applyAlignment="1">
      <alignment/>
    </xf>
    <xf numFmtId="0" fontId="41" fillId="0" borderId="28" xfId="0" applyFont="1" applyFill="1" applyBorder="1" applyAlignment="1">
      <alignment horizontal="justify" vertical="top" wrapText="1"/>
    </xf>
    <xf numFmtId="0" fontId="30" fillId="0" borderId="29" xfId="0" applyFont="1" applyFill="1" applyBorder="1" applyAlignment="1">
      <alignment horizontal="justify" vertical="top" wrapText="1"/>
    </xf>
    <xf numFmtId="171" fontId="30" fillId="0" borderId="15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171" fontId="30" fillId="0" borderId="10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0" fontId="41" fillId="0" borderId="0" xfId="0" applyFont="1" applyAlignment="1">
      <alignment horizontal="center" vertical="top"/>
    </xf>
    <xf numFmtId="171" fontId="30" fillId="0" borderId="17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171" fontId="30" fillId="0" borderId="10" xfId="0" applyNumberFormat="1" applyFont="1" applyFill="1" applyBorder="1" applyAlignment="1">
      <alignment horizontal="center" vertical="top" wrapText="1"/>
    </xf>
    <xf numFmtId="0" fontId="41" fillId="0" borderId="25" xfId="0" applyFont="1" applyFill="1" applyBorder="1" applyAlignment="1">
      <alignment horizontal="justify" vertical="top" wrapText="1"/>
    </xf>
    <xf numFmtId="171" fontId="42" fillId="0" borderId="16" xfId="0" applyNumberFormat="1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justify" vertical="top" wrapText="1"/>
    </xf>
    <xf numFmtId="171" fontId="43" fillId="0" borderId="16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41" fillId="0" borderId="30" xfId="0" applyFont="1" applyFill="1" applyBorder="1" applyAlignment="1">
      <alignment horizontal="justify" vertical="top" wrapText="1"/>
    </xf>
    <xf numFmtId="0" fontId="30" fillId="0" borderId="31" xfId="0" applyFont="1" applyFill="1" applyBorder="1" applyAlignment="1">
      <alignment horizontal="justify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justify" vertical="top" wrapText="1"/>
    </xf>
    <xf numFmtId="0" fontId="30" fillId="0" borderId="30" xfId="0" applyFont="1" applyBorder="1" applyAlignment="1">
      <alignment horizontal="left" wrapText="1"/>
    </xf>
    <xf numFmtId="0" fontId="41" fillId="0" borderId="32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3" fillId="0" borderId="34" xfId="0" applyNumberFormat="1" applyFont="1" applyBorder="1" applyAlignment="1">
      <alignment horizontal="center" wrapText="1"/>
    </xf>
    <xf numFmtId="2" fontId="15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27" fillId="0" borderId="10" xfId="0" applyFont="1" applyBorder="1" applyAlignment="1">
      <alignment horizontal="justify"/>
    </xf>
    <xf numFmtId="0" fontId="28" fillId="0" borderId="17" xfId="0" applyFont="1" applyBorder="1" applyAlignment="1">
      <alignment horizontal="justify" vertical="top" wrapText="1"/>
    </xf>
    <xf numFmtId="165" fontId="15" fillId="0" borderId="10" xfId="0" applyNumberFormat="1" applyFont="1" applyBorder="1" applyAlignment="1">
      <alignment horizontal="center" vertical="center" wrapText="1"/>
    </xf>
    <xf numFmtId="172" fontId="41" fillId="0" borderId="16" xfId="0" applyNumberFormat="1" applyFont="1" applyFill="1" applyBorder="1" applyAlignment="1">
      <alignment horizontal="center" vertical="top" wrapText="1"/>
    </xf>
    <xf numFmtId="172" fontId="30" fillId="0" borderId="16" xfId="0" applyNumberFormat="1" applyFont="1" applyFill="1" applyBorder="1" applyAlignment="1">
      <alignment horizontal="center" vertical="top" wrapText="1"/>
    </xf>
    <xf numFmtId="49" fontId="36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11" fontId="14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horizontal="justify" wrapText="1"/>
    </xf>
    <xf numFmtId="0" fontId="13" fillId="0" borderId="10" xfId="0" applyNumberFormat="1" applyFont="1" applyBorder="1" applyAlignment="1">
      <alignment vertical="top" wrapText="1"/>
    </xf>
    <xf numFmtId="49" fontId="30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justify" wrapText="1"/>
    </xf>
    <xf numFmtId="0" fontId="12" fillId="24" borderId="10" xfId="0" applyFont="1" applyFill="1" applyBorder="1" applyAlignment="1">
      <alignment horizontal="justify" wrapText="1"/>
    </xf>
    <xf numFmtId="49" fontId="12" fillId="24" borderId="10" xfId="0" applyNumberFormat="1" applyFont="1" applyFill="1" applyBorder="1" applyAlignment="1">
      <alignment horizontal="center" vertical="center"/>
    </xf>
    <xf numFmtId="164" fontId="12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0" fontId="14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 quotePrefix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 quotePrefix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  <xf numFmtId="11" fontId="1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49" fontId="45" fillId="0" borderId="10" xfId="0" applyNumberFormat="1" applyFont="1" applyBorder="1" applyAlignment="1" quotePrefix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justify" wrapText="1"/>
    </xf>
    <xf numFmtId="49" fontId="13" fillId="2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/>
    </xf>
    <xf numFmtId="0" fontId="3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171" fontId="24" fillId="0" borderId="16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15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 wrapText="1"/>
    </xf>
    <xf numFmtId="172" fontId="41" fillId="0" borderId="22" xfId="0" applyNumberFormat="1" applyFont="1" applyFill="1" applyBorder="1" applyAlignment="1">
      <alignment horizontal="center" vertical="top" wrapText="1"/>
    </xf>
    <xf numFmtId="0" fontId="27" fillId="0" borderId="33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35" fillId="0" borderId="35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10" xfId="0" applyNumberFormat="1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9" fillId="24" borderId="36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/>
    </xf>
    <xf numFmtId="165" fontId="4" fillId="0" borderId="21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wrapText="1"/>
    </xf>
    <xf numFmtId="0" fontId="29" fillId="0" borderId="10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165" fontId="1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1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4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34" fillId="24" borderId="37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49" fontId="46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horizontal="center"/>
    </xf>
    <xf numFmtId="49" fontId="47" fillId="0" borderId="10" xfId="0" applyNumberFormat="1" applyFont="1" applyBorder="1" applyAlignment="1" quotePrefix="1">
      <alignment horizontal="center" vertical="top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 outlineLevelRow="1"/>
  <cols>
    <col min="1" max="1" width="11.25390625" style="16" customWidth="1"/>
    <col min="2" max="2" width="78.125" style="14" customWidth="1"/>
  </cols>
  <sheetData>
    <row r="1" spans="1:2" ht="12.75">
      <c r="A1" s="331" t="s">
        <v>518</v>
      </c>
      <c r="B1" s="332"/>
    </row>
    <row r="2" spans="1:2" ht="12.75">
      <c r="A2" s="331" t="s">
        <v>455</v>
      </c>
      <c r="B2" s="332"/>
    </row>
    <row r="3" spans="1:2" ht="12.75">
      <c r="A3" s="331" t="s">
        <v>453</v>
      </c>
      <c r="B3" s="332"/>
    </row>
    <row r="4" spans="1:2" ht="12.75">
      <c r="A4" s="331" t="s">
        <v>36</v>
      </c>
      <c r="B4" s="332"/>
    </row>
    <row r="5" spans="1:2" ht="12.75" outlineLevel="1">
      <c r="A5" s="331" t="s">
        <v>42</v>
      </c>
      <c r="B5" s="332"/>
    </row>
    <row r="6" ht="12.75">
      <c r="A6" s="15"/>
    </row>
    <row r="7" spans="1:2" ht="12.75">
      <c r="A7" s="330" t="s">
        <v>128</v>
      </c>
      <c r="B7" s="330"/>
    </row>
    <row r="8" spans="1:2" ht="12.75">
      <c r="A8" s="330" t="s">
        <v>222</v>
      </c>
      <c r="B8" s="330"/>
    </row>
    <row r="9" spans="1:2" ht="12.75">
      <c r="A9" s="330" t="s">
        <v>221</v>
      </c>
      <c r="B9" s="330"/>
    </row>
    <row r="10" spans="1:2" ht="12.75">
      <c r="A10" s="330"/>
      <c r="B10" s="330"/>
    </row>
    <row r="11" ht="12.75">
      <c r="A11" s="15"/>
    </row>
    <row r="12" spans="1:2" ht="12.75">
      <c r="A12" s="6" t="s">
        <v>516</v>
      </c>
      <c r="B12" s="2" t="s">
        <v>517</v>
      </c>
    </row>
    <row r="13" spans="1:2" ht="12.75">
      <c r="A13" s="6">
        <v>1</v>
      </c>
      <c r="B13" s="2">
        <v>2</v>
      </c>
    </row>
    <row r="14" spans="1:2" s="3" customFormat="1" ht="12.75">
      <c r="A14" s="227" t="s">
        <v>316</v>
      </c>
      <c r="B14" s="228" t="s">
        <v>317</v>
      </c>
    </row>
    <row r="15" spans="1:2" s="3" customFormat="1" ht="15.75" customHeight="1">
      <c r="A15" s="227" t="s">
        <v>318</v>
      </c>
      <c r="B15" s="34" t="s">
        <v>228</v>
      </c>
    </row>
    <row r="16" spans="1:2" s="3" customFormat="1" ht="12.75">
      <c r="A16" s="32" t="s">
        <v>319</v>
      </c>
      <c r="B16" s="44" t="s">
        <v>585</v>
      </c>
    </row>
    <row r="17" spans="1:2" ht="14.25" customHeight="1">
      <c r="A17" s="32" t="s">
        <v>321</v>
      </c>
      <c r="B17" s="44" t="s">
        <v>586</v>
      </c>
    </row>
    <row r="18" spans="1:2" ht="12.75">
      <c r="A18" s="32" t="s">
        <v>421</v>
      </c>
      <c r="B18" s="44" t="s">
        <v>422</v>
      </c>
    </row>
    <row r="19" spans="1:2" s="3" customFormat="1" ht="12.75" customHeight="1">
      <c r="A19" s="32" t="s">
        <v>423</v>
      </c>
      <c r="B19" s="44" t="s">
        <v>219</v>
      </c>
    </row>
    <row r="20" spans="1:2" ht="12.75" customHeight="1">
      <c r="A20" s="32" t="s">
        <v>424</v>
      </c>
      <c r="B20" s="44" t="s">
        <v>220</v>
      </c>
    </row>
    <row r="21" spans="1:2" ht="23.25" customHeight="1">
      <c r="A21" s="32" t="s">
        <v>397</v>
      </c>
      <c r="B21" s="44" t="s">
        <v>587</v>
      </c>
    </row>
    <row r="22" spans="1:2" ht="12.75" customHeight="1">
      <c r="A22" s="32" t="s">
        <v>398</v>
      </c>
      <c r="B22" s="38" t="s">
        <v>399</v>
      </c>
    </row>
    <row r="23" spans="1:2" ht="25.5" customHeight="1">
      <c r="A23" s="32" t="s">
        <v>400</v>
      </c>
      <c r="B23" s="38" t="s">
        <v>595</v>
      </c>
    </row>
    <row r="24" spans="1:2" ht="120.75" customHeight="1">
      <c r="A24" s="32" t="s">
        <v>401</v>
      </c>
      <c r="B24" s="232" t="s">
        <v>0</v>
      </c>
    </row>
    <row r="25" spans="1:2" ht="25.5" customHeight="1" hidden="1" outlineLevel="1">
      <c r="A25" s="32" t="s">
        <v>425</v>
      </c>
      <c r="B25" s="44" t="s">
        <v>426</v>
      </c>
    </row>
    <row r="26" spans="1:2" ht="25.5" customHeight="1" hidden="1" outlineLevel="1">
      <c r="A26" s="32" t="s">
        <v>550</v>
      </c>
      <c r="B26" s="44" t="s">
        <v>7</v>
      </c>
    </row>
    <row r="27" spans="1:2" ht="12.75" customHeight="1" hidden="1" outlineLevel="1">
      <c r="A27" s="32" t="s">
        <v>427</v>
      </c>
      <c r="B27" s="44" t="s">
        <v>428</v>
      </c>
    </row>
    <row r="28" spans="1:2" ht="24" customHeight="1" collapsed="1">
      <c r="A28" s="32" t="s">
        <v>429</v>
      </c>
      <c r="B28" s="44" t="s">
        <v>432</v>
      </c>
    </row>
    <row r="29" spans="1:2" s="3" customFormat="1" ht="12.75" customHeight="1">
      <c r="A29" s="32" t="s">
        <v>430</v>
      </c>
      <c r="B29" s="44" t="s">
        <v>431</v>
      </c>
    </row>
    <row r="30" spans="1:2" s="60" customFormat="1" ht="24.75" customHeight="1">
      <c r="A30" s="32" t="s">
        <v>322</v>
      </c>
      <c r="B30" s="44" t="s">
        <v>588</v>
      </c>
    </row>
    <row r="31" spans="1:2" s="3" customFormat="1" ht="12.75">
      <c r="A31" s="32" t="s">
        <v>323</v>
      </c>
      <c r="B31" s="44" t="s">
        <v>335</v>
      </c>
    </row>
    <row r="32" spans="1:2" ht="12.75">
      <c r="A32" s="32" t="s">
        <v>336</v>
      </c>
      <c r="B32" s="44" t="s">
        <v>538</v>
      </c>
    </row>
    <row r="33" spans="1:2" ht="12.75">
      <c r="A33" s="32" t="s">
        <v>481</v>
      </c>
      <c r="B33" s="44" t="s">
        <v>304</v>
      </c>
    </row>
    <row r="34" spans="1:2" ht="12.75">
      <c r="A34" s="32" t="s">
        <v>482</v>
      </c>
      <c r="B34" s="44" t="s">
        <v>589</v>
      </c>
    </row>
    <row r="35" spans="1:2" ht="12.75">
      <c r="A35" s="32" t="s">
        <v>148</v>
      </c>
      <c r="B35" s="44" t="s">
        <v>245</v>
      </c>
    </row>
    <row r="36" spans="1:2" s="3" customFormat="1" ht="12.75" hidden="1" outlineLevel="1">
      <c r="A36" s="227" t="s">
        <v>337</v>
      </c>
      <c r="B36" s="229" t="s">
        <v>570</v>
      </c>
    </row>
    <row r="37" spans="1:2" s="4" customFormat="1" ht="12.75" hidden="1" outlineLevel="1">
      <c r="A37" s="32" t="s">
        <v>338</v>
      </c>
      <c r="B37" s="31" t="s">
        <v>339</v>
      </c>
    </row>
    <row r="38" spans="1:2" s="3" customFormat="1" ht="12.75" hidden="1" outlineLevel="1">
      <c r="A38" s="32" t="s">
        <v>340</v>
      </c>
      <c r="B38" s="44" t="s">
        <v>341</v>
      </c>
    </row>
    <row r="39" spans="1:2" s="3" customFormat="1" ht="12.75" collapsed="1">
      <c r="A39" s="227" t="s">
        <v>342</v>
      </c>
      <c r="B39" s="230" t="s">
        <v>571</v>
      </c>
    </row>
    <row r="40" spans="1:2" s="4" customFormat="1" ht="12.75">
      <c r="A40" s="32" t="s">
        <v>343</v>
      </c>
      <c r="B40" s="31" t="s">
        <v>339</v>
      </c>
    </row>
    <row r="41" spans="1:2" s="4" customFormat="1" ht="12.75">
      <c r="A41" s="32" t="s">
        <v>344</v>
      </c>
      <c r="B41" s="177" t="s">
        <v>345</v>
      </c>
    </row>
    <row r="42" spans="1:2" s="3" customFormat="1" ht="13.5" customHeight="1">
      <c r="A42" s="227" t="s">
        <v>346</v>
      </c>
      <c r="B42" s="308" t="s">
        <v>582</v>
      </c>
    </row>
    <row r="43" spans="1:2" s="5" customFormat="1" ht="12.75" customHeight="1">
      <c r="A43" s="32" t="s">
        <v>347</v>
      </c>
      <c r="B43" s="31" t="s">
        <v>339</v>
      </c>
    </row>
    <row r="44" spans="1:2" s="17" customFormat="1" ht="12" customHeight="1">
      <c r="A44" s="32" t="s">
        <v>348</v>
      </c>
      <c r="B44" s="31" t="s">
        <v>349</v>
      </c>
    </row>
    <row r="45" spans="1:2" s="3" customFormat="1" ht="12" customHeight="1" hidden="1" outlineLevel="1">
      <c r="A45" s="227" t="s">
        <v>350</v>
      </c>
      <c r="B45" s="34" t="s">
        <v>573</v>
      </c>
    </row>
    <row r="46" spans="1:2" s="4" customFormat="1" ht="12.75" customHeight="1" hidden="1" outlineLevel="1">
      <c r="A46" s="32" t="s">
        <v>352</v>
      </c>
      <c r="B46" s="31" t="s">
        <v>339</v>
      </c>
    </row>
    <row r="47" spans="1:2" s="3" customFormat="1" ht="12.75" hidden="1" outlineLevel="1">
      <c r="A47" s="32" t="s">
        <v>353</v>
      </c>
      <c r="B47" s="38" t="s">
        <v>355</v>
      </c>
    </row>
    <row r="48" spans="1:2" s="3" customFormat="1" ht="12.75" collapsed="1">
      <c r="A48" s="227" t="s">
        <v>356</v>
      </c>
      <c r="B48" s="45" t="s">
        <v>574</v>
      </c>
    </row>
    <row r="49" spans="1:2" s="3" customFormat="1" ht="12.75">
      <c r="A49" s="32" t="s">
        <v>357</v>
      </c>
      <c r="B49" s="31" t="s">
        <v>339</v>
      </c>
    </row>
    <row r="50" spans="1:2" s="4" customFormat="1" ht="12.75">
      <c r="A50" s="32" t="s">
        <v>358</v>
      </c>
      <c r="B50" s="31" t="s">
        <v>359</v>
      </c>
    </row>
    <row r="51" spans="1:2" s="4" customFormat="1" ht="12.75">
      <c r="A51" s="32" t="s">
        <v>91</v>
      </c>
      <c r="B51" s="31" t="s">
        <v>93</v>
      </c>
    </row>
    <row r="52" spans="1:2" s="4" customFormat="1" ht="12.75">
      <c r="A52" s="32" t="s">
        <v>92</v>
      </c>
      <c r="B52" s="31" t="s">
        <v>94</v>
      </c>
    </row>
    <row r="53" spans="1:2" s="4" customFormat="1" ht="25.5">
      <c r="A53" s="32" t="s">
        <v>84</v>
      </c>
      <c r="B53" s="31" t="s">
        <v>85</v>
      </c>
    </row>
    <row r="54" spans="1:2" s="3" customFormat="1" ht="12.75">
      <c r="A54" s="227" t="s">
        <v>360</v>
      </c>
      <c r="B54" s="34" t="s">
        <v>575</v>
      </c>
    </row>
    <row r="55" spans="1:2" s="4" customFormat="1" ht="12.75">
      <c r="A55" s="32" t="s">
        <v>361</v>
      </c>
      <c r="B55" s="31" t="s">
        <v>339</v>
      </c>
    </row>
    <row r="56" spans="1:2" s="3" customFormat="1" ht="12.75">
      <c r="A56" s="32" t="s">
        <v>362</v>
      </c>
      <c r="B56" s="31" t="s">
        <v>363</v>
      </c>
    </row>
    <row r="57" spans="1:2" s="3" customFormat="1" ht="25.5">
      <c r="A57" s="32" t="s">
        <v>33</v>
      </c>
      <c r="B57" s="44" t="s">
        <v>587</v>
      </c>
    </row>
    <row r="58" spans="1:2" s="4" customFormat="1" ht="24.75" customHeight="1" outlineLevel="1">
      <c r="A58" s="32" t="s">
        <v>34</v>
      </c>
      <c r="B58" s="305" t="s">
        <v>35</v>
      </c>
    </row>
    <row r="59" spans="1:2" s="3" customFormat="1" ht="12.75">
      <c r="A59" s="227" t="s">
        <v>364</v>
      </c>
      <c r="B59" s="230" t="s">
        <v>576</v>
      </c>
    </row>
    <row r="60" spans="1:2" s="4" customFormat="1" ht="12.75">
      <c r="A60" s="32" t="s">
        <v>365</v>
      </c>
      <c r="B60" s="44" t="s">
        <v>585</v>
      </c>
    </row>
    <row r="61" spans="1:2" s="3" customFormat="1" ht="12.75">
      <c r="A61" s="32" t="s">
        <v>366</v>
      </c>
      <c r="B61" s="44" t="s">
        <v>422</v>
      </c>
    </row>
    <row r="62" spans="1:2" s="3" customFormat="1" ht="12.75">
      <c r="A62" s="32" t="s">
        <v>367</v>
      </c>
      <c r="B62" s="31" t="s">
        <v>339</v>
      </c>
    </row>
    <row r="63" spans="1:2" s="3" customFormat="1" ht="12.75">
      <c r="A63" s="214" t="s">
        <v>368</v>
      </c>
      <c r="B63" s="175" t="s">
        <v>369</v>
      </c>
    </row>
    <row r="64" spans="1:2" s="3" customFormat="1" ht="12.75">
      <c r="A64" s="227" t="s">
        <v>370</v>
      </c>
      <c r="B64" s="230" t="s">
        <v>577</v>
      </c>
    </row>
    <row r="65" spans="1:2" s="3" customFormat="1" ht="12.75">
      <c r="A65" s="32" t="s">
        <v>371</v>
      </c>
      <c r="B65" s="31" t="s">
        <v>339</v>
      </c>
    </row>
    <row r="66" spans="1:2" s="3" customFormat="1" ht="12.75">
      <c r="A66" s="32" t="s">
        <v>372</v>
      </c>
      <c r="B66" s="31" t="s">
        <v>373</v>
      </c>
    </row>
    <row r="67" spans="1:2" s="3" customFormat="1" ht="12.75">
      <c r="A67" s="32" t="s">
        <v>386</v>
      </c>
      <c r="B67" s="31" t="s">
        <v>402</v>
      </c>
    </row>
    <row r="68" spans="1:2" s="4" customFormat="1" ht="27.75" customHeight="1">
      <c r="A68" s="32" t="s">
        <v>374</v>
      </c>
      <c r="B68" s="44" t="s">
        <v>587</v>
      </c>
    </row>
    <row r="69" spans="1:2" s="4" customFormat="1" ht="27.75" customHeight="1">
      <c r="A69" s="32" t="s">
        <v>590</v>
      </c>
      <c r="B69" s="31" t="s">
        <v>156</v>
      </c>
    </row>
    <row r="70" spans="1:2" s="3" customFormat="1" ht="14.25" customHeight="1">
      <c r="A70" s="32" t="s">
        <v>381</v>
      </c>
      <c r="B70" s="307" t="s">
        <v>157</v>
      </c>
    </row>
    <row r="71" spans="1:4" s="3" customFormat="1" ht="14.25" customHeight="1">
      <c r="A71" s="227" t="s">
        <v>382</v>
      </c>
      <c r="B71" s="45" t="s">
        <v>578</v>
      </c>
      <c r="D71" s="279"/>
    </row>
    <row r="72" spans="1:2" s="4" customFormat="1" ht="12.75" customHeight="1">
      <c r="A72" s="32" t="s">
        <v>383</v>
      </c>
      <c r="B72" s="31" t="s">
        <v>339</v>
      </c>
    </row>
    <row r="73" spans="1:2" s="4" customFormat="1" ht="12.75" customHeight="1">
      <c r="A73" s="32" t="s">
        <v>384</v>
      </c>
      <c r="B73" s="38" t="s">
        <v>569</v>
      </c>
    </row>
    <row r="74" spans="1:2" s="4" customFormat="1" ht="27" customHeight="1" hidden="1" outlineLevel="1">
      <c r="A74" s="32" t="s">
        <v>10</v>
      </c>
      <c r="B74" s="44" t="s">
        <v>587</v>
      </c>
    </row>
    <row r="75" spans="1:2" s="4" customFormat="1" ht="12.75" customHeight="1" hidden="1" outlineLevel="1">
      <c r="A75" s="32" t="s">
        <v>11</v>
      </c>
      <c r="B75" s="44" t="s">
        <v>12</v>
      </c>
    </row>
    <row r="76" spans="1:2" s="3" customFormat="1" ht="12.75" customHeight="1" collapsed="1">
      <c r="A76" s="227" t="s">
        <v>387</v>
      </c>
      <c r="B76" s="231" t="s">
        <v>579</v>
      </c>
    </row>
    <row r="77" spans="1:2" s="4" customFormat="1" ht="12.75" customHeight="1">
      <c r="A77" s="32" t="s">
        <v>388</v>
      </c>
      <c r="B77" s="31" t="s">
        <v>339</v>
      </c>
    </row>
    <row r="78" spans="1:2" s="4" customFormat="1" ht="12.75" customHeight="1">
      <c r="A78" s="32" t="s">
        <v>389</v>
      </c>
      <c r="B78" s="42" t="s">
        <v>390</v>
      </c>
    </row>
    <row r="79" spans="1:2" s="4" customFormat="1" ht="24.75" customHeight="1">
      <c r="A79" s="32" t="s">
        <v>391</v>
      </c>
      <c r="B79" s="44" t="s">
        <v>587</v>
      </c>
    </row>
    <row r="80" spans="1:2" s="3" customFormat="1" ht="26.25" customHeight="1">
      <c r="A80" s="32" t="s">
        <v>392</v>
      </c>
      <c r="B80" s="307" t="s">
        <v>591</v>
      </c>
    </row>
    <row r="81" spans="1:2" s="3" customFormat="1" ht="13.5" customHeight="1">
      <c r="A81" s="32"/>
      <c r="B81" s="231" t="s">
        <v>564</v>
      </c>
    </row>
    <row r="82" spans="1:2" s="3" customFormat="1" ht="13.5" customHeight="1">
      <c r="A82" s="32" t="s">
        <v>234</v>
      </c>
      <c r="B82" s="241" t="s">
        <v>22</v>
      </c>
    </row>
    <row r="83" spans="1:2" s="3" customFormat="1" ht="13.5" customHeight="1">
      <c r="A83" s="32" t="s">
        <v>90</v>
      </c>
      <c r="B83" s="31" t="s">
        <v>339</v>
      </c>
    </row>
    <row r="84" spans="1:2" s="4" customFormat="1" ht="13.5" customHeight="1">
      <c r="A84" s="43" t="s">
        <v>17</v>
      </c>
      <c r="B84" s="241" t="s">
        <v>18</v>
      </c>
    </row>
    <row r="85" spans="1:2" s="3" customFormat="1" ht="12.75" customHeight="1" hidden="1" outlineLevel="1">
      <c r="A85" s="227" t="s">
        <v>393</v>
      </c>
      <c r="B85" s="34" t="s">
        <v>580</v>
      </c>
    </row>
    <row r="86" spans="1:2" s="4" customFormat="1" ht="12.75" customHeight="1" hidden="1" outlineLevel="1">
      <c r="A86" s="32" t="s">
        <v>394</v>
      </c>
      <c r="B86" s="31" t="s">
        <v>339</v>
      </c>
    </row>
    <row r="87" spans="1:2" s="4" customFormat="1" ht="12.75" customHeight="1" hidden="1" outlineLevel="1">
      <c r="A87" s="32" t="s">
        <v>395</v>
      </c>
      <c r="B87" s="163" t="s">
        <v>396</v>
      </c>
    </row>
    <row r="88" spans="1:2" s="3" customFormat="1" ht="12.75" customHeight="1" hidden="1" outlineLevel="1">
      <c r="A88" s="227" t="s">
        <v>552</v>
      </c>
      <c r="B88" s="34" t="s">
        <v>581</v>
      </c>
    </row>
    <row r="89" spans="1:2" ht="12.75" hidden="1" outlineLevel="1">
      <c r="A89" s="32" t="s">
        <v>553</v>
      </c>
      <c r="B89" s="31" t="s">
        <v>339</v>
      </c>
    </row>
    <row r="90" spans="1:2" ht="12.75" hidden="1" outlineLevel="1">
      <c r="A90" s="32" t="s">
        <v>86</v>
      </c>
      <c r="B90" s="31" t="s">
        <v>87</v>
      </c>
    </row>
    <row r="91" ht="12.75" collapsed="1"/>
  </sheetData>
  <sheetProtection/>
  <mergeCells count="9">
    <mergeCell ref="A10:B10"/>
    <mergeCell ref="A5:B5"/>
    <mergeCell ref="A9:B9"/>
    <mergeCell ref="A1:B1"/>
    <mergeCell ref="A2:B2"/>
    <mergeCell ref="A3:B3"/>
    <mergeCell ref="A4:B4"/>
    <mergeCell ref="A7:B7"/>
    <mergeCell ref="A8:B8"/>
  </mergeCells>
  <printOptions/>
  <pageMargins left="0.75" right="0.39" top="0.45" bottom="1" header="0.5" footer="0.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D3" sqref="D3"/>
    </sheetView>
  </sheetViews>
  <sheetFormatPr defaultColWidth="9.00390625" defaultRowHeight="12.75" outlineLevelRow="1"/>
  <cols>
    <col min="1" max="1" width="53.25390625" style="0" customWidth="1"/>
    <col min="5" max="5" width="9.125" style="88" customWidth="1"/>
  </cols>
  <sheetData>
    <row r="1" spans="1:4" ht="13.5">
      <c r="A1" s="26"/>
      <c r="B1" s="164"/>
      <c r="C1" s="164"/>
      <c r="D1" s="296" t="s">
        <v>249</v>
      </c>
    </row>
    <row r="2" spans="1:5" ht="13.5">
      <c r="A2" s="26"/>
      <c r="B2" s="164"/>
      <c r="C2" s="164"/>
      <c r="D2" s="296" t="s">
        <v>158</v>
      </c>
      <c r="E2"/>
    </row>
    <row r="3" spans="1:4" ht="13.5">
      <c r="A3" s="26"/>
      <c r="B3" s="164"/>
      <c r="C3" s="164"/>
      <c r="D3" s="296" t="s">
        <v>36</v>
      </c>
    </row>
    <row r="4" spans="1:4" ht="13.5" customHeight="1" hidden="1" outlineLevel="1">
      <c r="A4" s="26"/>
      <c r="B4" s="164"/>
      <c r="C4" s="164"/>
      <c r="D4" s="164" t="s">
        <v>312</v>
      </c>
    </row>
    <row r="5" spans="1:4" ht="12.75" collapsed="1">
      <c r="A5" s="342"/>
      <c r="B5" s="343"/>
      <c r="C5" s="343"/>
      <c r="D5" s="343"/>
    </row>
    <row r="6" spans="1:4" ht="12.75">
      <c r="A6" s="341" t="s">
        <v>306</v>
      </c>
      <c r="B6" s="341"/>
      <c r="C6" s="341"/>
      <c r="D6" s="341"/>
    </row>
    <row r="7" spans="1:4" ht="12.75">
      <c r="A7" s="341" t="s">
        <v>307</v>
      </c>
      <c r="B7" s="341"/>
      <c r="C7" s="341"/>
      <c r="D7" s="341"/>
    </row>
    <row r="8" spans="1:4" ht="12.75" customHeight="1">
      <c r="A8" s="341" t="s">
        <v>222</v>
      </c>
      <c r="B8" s="341"/>
      <c r="C8" s="341"/>
      <c r="D8" s="341"/>
    </row>
    <row r="9" spans="1:4" ht="13.5" customHeight="1">
      <c r="A9" s="341" t="s">
        <v>29</v>
      </c>
      <c r="B9" s="341"/>
      <c r="C9" s="341"/>
      <c r="D9" s="341"/>
    </row>
    <row r="10" spans="1:5" ht="12.75">
      <c r="A10" s="26"/>
      <c r="B10" s="28"/>
      <c r="C10" s="27"/>
      <c r="D10" s="28"/>
      <c r="E10" s="88" t="s">
        <v>109</v>
      </c>
    </row>
    <row r="11" spans="1:5" ht="12.75">
      <c r="A11" s="326" t="s">
        <v>525</v>
      </c>
      <c r="B11" s="326" t="s">
        <v>526</v>
      </c>
      <c r="C11" s="329" t="s">
        <v>527</v>
      </c>
      <c r="D11" s="323" t="s">
        <v>243</v>
      </c>
      <c r="E11" s="324"/>
    </row>
    <row r="12" spans="1:5" ht="12.75">
      <c r="A12" s="327"/>
      <c r="B12" s="328"/>
      <c r="C12" s="328"/>
      <c r="D12" s="41" t="s">
        <v>442</v>
      </c>
      <c r="E12" s="41" t="s">
        <v>16</v>
      </c>
    </row>
    <row r="13" spans="1:5" ht="12.75">
      <c r="A13" s="294">
        <v>1</v>
      </c>
      <c r="B13" s="295">
        <v>4</v>
      </c>
      <c r="C13" s="84">
        <v>5</v>
      </c>
      <c r="D13" s="41">
        <v>6</v>
      </c>
      <c r="E13" s="297">
        <v>7</v>
      </c>
    </row>
    <row r="14" spans="1:5" ht="12.75">
      <c r="A14" s="85" t="s">
        <v>528</v>
      </c>
      <c r="B14" s="29" t="s">
        <v>225</v>
      </c>
      <c r="C14" s="29" t="s">
        <v>530</v>
      </c>
      <c r="D14" s="298">
        <f>D15</f>
        <v>9067.7</v>
      </c>
      <c r="E14" s="298">
        <f>E15</f>
        <v>9294.06</v>
      </c>
    </row>
    <row r="15" spans="1:5" ht="27">
      <c r="A15" s="251" t="s">
        <v>317</v>
      </c>
      <c r="B15" s="29" t="s">
        <v>316</v>
      </c>
      <c r="C15" s="29" t="s">
        <v>530</v>
      </c>
      <c r="D15" s="298">
        <f>D16+D56+D60+D67+D76+D82+D90+D101+D108+D116</f>
        <v>9067.7</v>
      </c>
      <c r="E15" s="298">
        <f>E16+E52+E56+E60+E67+E76+E82+E90+E101+E108+E116+E122+E126</f>
        <v>9294.06</v>
      </c>
    </row>
    <row r="16" spans="1:5" ht="12.75">
      <c r="A16" s="280" t="s">
        <v>228</v>
      </c>
      <c r="B16" s="35" t="s">
        <v>318</v>
      </c>
      <c r="C16" s="35" t="s">
        <v>530</v>
      </c>
      <c r="D16" s="39">
        <f>D17+D25+D28+D48+D50</f>
        <v>5311.26</v>
      </c>
      <c r="E16" s="39">
        <f>E17+E25+E28+E48+E50</f>
        <v>5591.36</v>
      </c>
    </row>
    <row r="17" spans="1:5" ht="25.5">
      <c r="A17" s="229" t="s">
        <v>320</v>
      </c>
      <c r="B17" s="227" t="s">
        <v>319</v>
      </c>
      <c r="C17" s="227" t="s">
        <v>530</v>
      </c>
      <c r="D17" s="247">
        <f>D18+D20</f>
        <v>4809.7</v>
      </c>
      <c r="E17" s="247">
        <f>E18+E20</f>
        <v>4856.099999999999</v>
      </c>
    </row>
    <row r="18" spans="1:5" ht="12.75">
      <c r="A18" s="44" t="s">
        <v>586</v>
      </c>
      <c r="B18" s="32" t="s">
        <v>321</v>
      </c>
      <c r="C18" s="32" t="s">
        <v>530</v>
      </c>
      <c r="D18" s="33">
        <f>D19</f>
        <v>714.3</v>
      </c>
      <c r="E18" s="33">
        <f>E19</f>
        <v>714.3</v>
      </c>
    </row>
    <row r="19" spans="1:5" ht="25.5">
      <c r="A19" s="86" t="s">
        <v>376</v>
      </c>
      <c r="B19" s="32" t="s">
        <v>321</v>
      </c>
      <c r="C19" s="32" t="s">
        <v>403</v>
      </c>
      <c r="D19" s="33">
        <v>714.3</v>
      </c>
      <c r="E19" s="297">
        <v>714.3</v>
      </c>
    </row>
    <row r="20" spans="1:5" ht="12.75">
      <c r="A20" s="44" t="s">
        <v>422</v>
      </c>
      <c r="B20" s="32" t="s">
        <v>421</v>
      </c>
      <c r="C20" s="32" t="s">
        <v>530</v>
      </c>
      <c r="D20" s="33">
        <f>D21+D22+D24+D23</f>
        <v>4095.3999999999996</v>
      </c>
      <c r="E20" s="33">
        <f>E21+E22+E24+E23</f>
        <v>4141.799999999999</v>
      </c>
    </row>
    <row r="21" spans="1:5" ht="25.5">
      <c r="A21" s="86" t="s">
        <v>376</v>
      </c>
      <c r="B21" s="32" t="s">
        <v>421</v>
      </c>
      <c r="C21" s="32" t="s">
        <v>403</v>
      </c>
      <c r="D21" s="33">
        <f>2127.1+1267.3</f>
        <v>3394.3999999999996</v>
      </c>
      <c r="E21" s="33">
        <f>2131.1+1267.3</f>
        <v>3398.3999999999996</v>
      </c>
    </row>
    <row r="22" spans="1:5" ht="25.5">
      <c r="A22" s="239" t="s">
        <v>380</v>
      </c>
      <c r="B22" s="32" t="s">
        <v>421</v>
      </c>
      <c r="C22" s="32" t="s">
        <v>379</v>
      </c>
      <c r="D22" s="33">
        <f>109+588</f>
        <v>697</v>
      </c>
      <c r="E22" s="33">
        <f>115.4+624</f>
        <v>739.4</v>
      </c>
    </row>
    <row r="23" spans="1:5" ht="12.75" hidden="1" outlineLevel="1">
      <c r="A23" s="239" t="s">
        <v>276</v>
      </c>
      <c r="B23" s="32" t="s">
        <v>421</v>
      </c>
      <c r="C23" s="32" t="s">
        <v>275</v>
      </c>
      <c r="D23" s="33"/>
      <c r="E23" s="33"/>
    </row>
    <row r="24" spans="1:5" ht="12.75" collapsed="1">
      <c r="A24" s="239" t="s">
        <v>278</v>
      </c>
      <c r="B24" s="32" t="s">
        <v>421</v>
      </c>
      <c r="C24" s="32" t="s">
        <v>277</v>
      </c>
      <c r="D24" s="33">
        <v>4</v>
      </c>
      <c r="E24" s="33">
        <v>4</v>
      </c>
    </row>
    <row r="25" spans="1:5" ht="12.75">
      <c r="A25" s="228" t="s">
        <v>219</v>
      </c>
      <c r="B25" s="35" t="s">
        <v>423</v>
      </c>
      <c r="C25" s="35" t="s">
        <v>530</v>
      </c>
      <c r="D25" s="40">
        <f>D26</f>
        <v>5</v>
      </c>
      <c r="E25" s="40">
        <f>E26</f>
        <v>5</v>
      </c>
    </row>
    <row r="26" spans="1:5" ht="12.75">
      <c r="A26" s="44" t="s">
        <v>220</v>
      </c>
      <c r="B26" s="32" t="s">
        <v>424</v>
      </c>
      <c r="C26" s="32" t="s">
        <v>530</v>
      </c>
      <c r="D26" s="37">
        <f>D27</f>
        <v>5</v>
      </c>
      <c r="E26" s="37">
        <f>E27</f>
        <v>5</v>
      </c>
    </row>
    <row r="27" spans="1:5" ht="12.75">
      <c r="A27" s="239" t="s">
        <v>332</v>
      </c>
      <c r="B27" s="32" t="s">
        <v>424</v>
      </c>
      <c r="C27" s="32" t="s">
        <v>331</v>
      </c>
      <c r="D27" s="37">
        <v>5</v>
      </c>
      <c r="E27" s="37">
        <v>5</v>
      </c>
    </row>
    <row r="28" spans="1:5" ht="38.25">
      <c r="A28" s="228" t="s">
        <v>587</v>
      </c>
      <c r="B28" s="35" t="s">
        <v>397</v>
      </c>
      <c r="C28" s="35" t="s">
        <v>530</v>
      </c>
      <c r="D28" s="39">
        <f>D29+D32+D33+D37+D41+D44+D47</f>
        <v>105.45999999999998</v>
      </c>
      <c r="E28" s="39">
        <f>E29+E32+E33+E37+E41+E44+E47</f>
        <v>106.25999999999999</v>
      </c>
    </row>
    <row r="29" spans="1:5" ht="25.5" outlineLevel="1">
      <c r="A29" s="38" t="s">
        <v>399</v>
      </c>
      <c r="B29" s="32" t="s">
        <v>398</v>
      </c>
      <c r="C29" s="32" t="s">
        <v>530</v>
      </c>
      <c r="D29" s="37">
        <f>D30</f>
        <v>55</v>
      </c>
      <c r="E29" s="37">
        <f>E30</f>
        <v>55</v>
      </c>
    </row>
    <row r="30" spans="1:5" ht="12.75" outlineLevel="1">
      <c r="A30" s="38" t="s">
        <v>105</v>
      </c>
      <c r="B30" s="32" t="s">
        <v>398</v>
      </c>
      <c r="C30" s="32" t="s">
        <v>99</v>
      </c>
      <c r="D30" s="37">
        <v>55</v>
      </c>
      <c r="E30" s="37">
        <v>55</v>
      </c>
    </row>
    <row r="31" spans="1:5" ht="25.5" outlineLevel="1">
      <c r="A31" s="38" t="s">
        <v>519</v>
      </c>
      <c r="B31" s="32" t="s">
        <v>400</v>
      </c>
      <c r="C31" s="32" t="s">
        <v>530</v>
      </c>
      <c r="D31" s="37">
        <f>D32</f>
        <v>10.6</v>
      </c>
      <c r="E31" s="37">
        <f>E32</f>
        <v>10.6</v>
      </c>
    </row>
    <row r="32" spans="1:5" ht="12.75" outlineLevel="1">
      <c r="A32" s="38" t="s">
        <v>105</v>
      </c>
      <c r="B32" s="32" t="s">
        <v>400</v>
      </c>
      <c r="C32" s="32" t="s">
        <v>99</v>
      </c>
      <c r="D32" s="37">
        <v>10.6</v>
      </c>
      <c r="E32" s="37">
        <v>10.6</v>
      </c>
    </row>
    <row r="33" spans="1:5" ht="216" outlineLevel="1">
      <c r="A33" s="232" t="s">
        <v>1</v>
      </c>
      <c r="B33" s="32" t="s">
        <v>401</v>
      </c>
      <c r="C33" s="32" t="s">
        <v>530</v>
      </c>
      <c r="D33" s="37">
        <f>D34</f>
        <v>18</v>
      </c>
      <c r="E33" s="37">
        <f>E34</f>
        <v>18</v>
      </c>
    </row>
    <row r="34" spans="1:5" ht="12.75" outlineLevel="1">
      <c r="A34" s="38" t="s">
        <v>105</v>
      </c>
      <c r="B34" s="32" t="s">
        <v>401</v>
      </c>
      <c r="C34" s="32" t="s">
        <v>99</v>
      </c>
      <c r="D34" s="37">
        <v>18</v>
      </c>
      <c r="E34" s="37">
        <v>18</v>
      </c>
    </row>
    <row r="35" spans="1:5" ht="38.25" outlineLevel="1">
      <c r="A35" s="44" t="s">
        <v>426</v>
      </c>
      <c r="B35" s="32" t="s">
        <v>425</v>
      </c>
      <c r="C35" s="32" t="s">
        <v>530</v>
      </c>
      <c r="D35" s="37">
        <f>D36</f>
        <v>0</v>
      </c>
      <c r="E35" s="297"/>
    </row>
    <row r="36" spans="1:5" ht="38.25" outlineLevel="1">
      <c r="A36" s="44" t="s">
        <v>551</v>
      </c>
      <c r="B36" s="32" t="s">
        <v>550</v>
      </c>
      <c r="C36" s="32" t="s">
        <v>530</v>
      </c>
      <c r="D36" s="37">
        <f>D37</f>
        <v>0</v>
      </c>
      <c r="E36" s="297"/>
    </row>
    <row r="37" spans="1:5" ht="25.5" outlineLevel="1">
      <c r="A37" s="239" t="s">
        <v>380</v>
      </c>
      <c r="B37" s="32" t="s">
        <v>550</v>
      </c>
      <c r="C37" s="32" t="s">
        <v>379</v>
      </c>
      <c r="D37" s="37"/>
      <c r="E37" s="297"/>
    </row>
    <row r="38" spans="1:5" ht="25.5" outlineLevel="1">
      <c r="A38" s="44" t="s">
        <v>428</v>
      </c>
      <c r="B38" s="32" t="s">
        <v>427</v>
      </c>
      <c r="C38" s="32"/>
      <c r="D38" s="37"/>
      <c r="E38" s="297"/>
    </row>
    <row r="39" spans="1:5" ht="38.25">
      <c r="A39" s="44" t="s">
        <v>432</v>
      </c>
      <c r="B39" s="32" t="s">
        <v>429</v>
      </c>
      <c r="C39" s="32" t="s">
        <v>530</v>
      </c>
      <c r="D39" s="37">
        <f>D40</f>
        <v>1.6</v>
      </c>
      <c r="E39" s="37">
        <f>E40</f>
        <v>1.7</v>
      </c>
    </row>
    <row r="40" spans="1:5" ht="25.5">
      <c r="A40" s="44" t="s">
        <v>431</v>
      </c>
      <c r="B40" s="32" t="s">
        <v>430</v>
      </c>
      <c r="C40" s="32" t="s">
        <v>530</v>
      </c>
      <c r="D40" s="37">
        <f>D41</f>
        <v>1.6</v>
      </c>
      <c r="E40" s="37">
        <f>E41</f>
        <v>1.7</v>
      </c>
    </row>
    <row r="41" spans="1:5" ht="25.5">
      <c r="A41" s="239" t="s">
        <v>380</v>
      </c>
      <c r="B41" s="32" t="s">
        <v>430</v>
      </c>
      <c r="C41" s="32" t="s">
        <v>379</v>
      </c>
      <c r="D41" s="37">
        <v>1.6</v>
      </c>
      <c r="E41" s="37">
        <v>1.7</v>
      </c>
    </row>
    <row r="42" spans="1:5" ht="25.5">
      <c r="A42" s="44" t="s">
        <v>335</v>
      </c>
      <c r="B42" s="32" t="s">
        <v>323</v>
      </c>
      <c r="C42" s="32" t="s">
        <v>530</v>
      </c>
      <c r="D42" s="33">
        <f>D43</f>
        <v>7.6</v>
      </c>
      <c r="E42" s="33">
        <f>E43</f>
        <v>8.3</v>
      </c>
    </row>
    <row r="43" spans="1:5" ht="12.75">
      <c r="A43" s="44" t="s">
        <v>538</v>
      </c>
      <c r="B43" s="32" t="s">
        <v>336</v>
      </c>
      <c r="C43" s="32" t="s">
        <v>530</v>
      </c>
      <c r="D43" s="33">
        <f>D44</f>
        <v>7.6</v>
      </c>
      <c r="E43" s="33">
        <f>E44</f>
        <v>8.3</v>
      </c>
    </row>
    <row r="44" spans="1:5" ht="12.75">
      <c r="A44" s="239" t="s">
        <v>278</v>
      </c>
      <c r="B44" s="32" t="s">
        <v>336</v>
      </c>
      <c r="C44" s="32" t="s">
        <v>277</v>
      </c>
      <c r="D44" s="33">
        <v>7.6</v>
      </c>
      <c r="E44" s="33">
        <v>8.3</v>
      </c>
    </row>
    <row r="45" spans="1:5" ht="12.75">
      <c r="A45" s="44" t="s">
        <v>304</v>
      </c>
      <c r="B45" s="32" t="s">
        <v>481</v>
      </c>
      <c r="C45" s="32" t="s">
        <v>530</v>
      </c>
      <c r="D45" s="33">
        <f>D46</f>
        <v>12.66</v>
      </c>
      <c r="E45" s="33">
        <f>E46</f>
        <v>12.66</v>
      </c>
    </row>
    <row r="46" spans="1:5" ht="25.5">
      <c r="A46" s="44" t="s">
        <v>305</v>
      </c>
      <c r="B46" s="32" t="s">
        <v>482</v>
      </c>
      <c r="C46" s="32" t="s">
        <v>530</v>
      </c>
      <c r="D46" s="33">
        <f>D47</f>
        <v>12.66</v>
      </c>
      <c r="E46" s="33">
        <f>E47</f>
        <v>12.66</v>
      </c>
    </row>
    <row r="47" spans="1:5" ht="12.75">
      <c r="A47" s="239" t="s">
        <v>270</v>
      </c>
      <c r="B47" s="32" t="s">
        <v>482</v>
      </c>
      <c r="C47" s="32" t="s">
        <v>269</v>
      </c>
      <c r="D47" s="33">
        <v>12.66</v>
      </c>
      <c r="E47" s="33">
        <v>12.66</v>
      </c>
    </row>
    <row r="48" spans="1:5" ht="51">
      <c r="A48" s="249" t="s">
        <v>592</v>
      </c>
      <c r="B48" s="35" t="s">
        <v>322</v>
      </c>
      <c r="C48" s="35" t="s">
        <v>530</v>
      </c>
      <c r="D48" s="39">
        <f>D49</f>
        <v>161.1</v>
      </c>
      <c r="E48" s="39">
        <f>E49</f>
        <v>154</v>
      </c>
    </row>
    <row r="49" spans="1:5" ht="25.5">
      <c r="A49" s="86" t="s">
        <v>376</v>
      </c>
      <c r="B49" s="32" t="s">
        <v>322</v>
      </c>
      <c r="C49" s="32" t="s">
        <v>403</v>
      </c>
      <c r="D49" s="37">
        <v>161.1</v>
      </c>
      <c r="E49" s="37">
        <v>154</v>
      </c>
    </row>
    <row r="50" spans="1:5" ht="12.75">
      <c r="A50" s="44" t="s">
        <v>245</v>
      </c>
      <c r="B50" s="32" t="s">
        <v>148</v>
      </c>
      <c r="C50" s="32" t="s">
        <v>530</v>
      </c>
      <c r="D50" s="37">
        <f>D51</f>
        <v>230</v>
      </c>
      <c r="E50" s="37">
        <f>E51</f>
        <v>470</v>
      </c>
    </row>
    <row r="51" spans="1:5" ht="12.75">
      <c r="A51" s="176" t="s">
        <v>334</v>
      </c>
      <c r="B51" s="32" t="s">
        <v>28</v>
      </c>
      <c r="C51" s="32" t="s">
        <v>333</v>
      </c>
      <c r="D51" s="37">
        <v>230</v>
      </c>
      <c r="E51" s="37">
        <v>470</v>
      </c>
    </row>
    <row r="52" spans="1:5" ht="25.5" hidden="1" outlineLevel="1">
      <c r="A52" s="229" t="s">
        <v>570</v>
      </c>
      <c r="B52" s="227" t="s">
        <v>337</v>
      </c>
      <c r="C52" s="227" t="s">
        <v>530</v>
      </c>
      <c r="D52" s="248">
        <f>D53</f>
        <v>0</v>
      </c>
      <c r="E52" s="248">
        <f>E53</f>
        <v>0</v>
      </c>
    </row>
    <row r="53" spans="1:5" ht="12.75" hidden="1" outlineLevel="1">
      <c r="A53" s="31" t="s">
        <v>339</v>
      </c>
      <c r="B53" s="32" t="s">
        <v>338</v>
      </c>
      <c r="C53" s="32" t="s">
        <v>530</v>
      </c>
      <c r="D53" s="37">
        <f>D54</f>
        <v>0</v>
      </c>
      <c r="E53" s="37">
        <f>E54</f>
        <v>0</v>
      </c>
    </row>
    <row r="54" spans="1:5" ht="25.5" hidden="1" outlineLevel="1">
      <c r="A54" s="44" t="s">
        <v>341</v>
      </c>
      <c r="B54" s="32" t="s">
        <v>340</v>
      </c>
      <c r="C54" s="32" t="s">
        <v>530</v>
      </c>
      <c r="D54" s="37">
        <f>D55</f>
        <v>0</v>
      </c>
      <c r="E54" s="297"/>
    </row>
    <row r="55" spans="1:5" ht="25.5" hidden="1" outlineLevel="1">
      <c r="A55" s="239" t="s">
        <v>380</v>
      </c>
      <c r="B55" s="32" t="s">
        <v>340</v>
      </c>
      <c r="C55" s="32" t="s">
        <v>379</v>
      </c>
      <c r="D55" s="37"/>
      <c r="E55" s="297"/>
    </row>
    <row r="56" spans="1:5" ht="25.5" collapsed="1">
      <c r="A56" s="230" t="s">
        <v>571</v>
      </c>
      <c r="B56" s="227" t="s">
        <v>342</v>
      </c>
      <c r="C56" s="227" t="s">
        <v>530</v>
      </c>
      <c r="D56" s="247">
        <f aca="true" t="shared" si="0" ref="D56:E58">D57</f>
        <v>3</v>
      </c>
      <c r="E56" s="247">
        <f t="shared" si="0"/>
        <v>3.2</v>
      </c>
    </row>
    <row r="57" spans="1:5" ht="12.75">
      <c r="A57" s="31" t="s">
        <v>339</v>
      </c>
      <c r="B57" s="32" t="s">
        <v>343</v>
      </c>
      <c r="C57" s="32" t="s">
        <v>530</v>
      </c>
      <c r="D57" s="33">
        <f t="shared" si="0"/>
        <v>3</v>
      </c>
      <c r="E57" s="33">
        <f t="shared" si="0"/>
        <v>3.2</v>
      </c>
    </row>
    <row r="58" spans="1:5" ht="25.5">
      <c r="A58" s="177" t="s">
        <v>345</v>
      </c>
      <c r="B58" s="32" t="s">
        <v>344</v>
      </c>
      <c r="C58" s="32" t="s">
        <v>530</v>
      </c>
      <c r="D58" s="33">
        <f t="shared" si="0"/>
        <v>3</v>
      </c>
      <c r="E58" s="33">
        <f t="shared" si="0"/>
        <v>3.2</v>
      </c>
    </row>
    <row r="59" spans="1:5" ht="25.5">
      <c r="A59" s="239" t="s">
        <v>380</v>
      </c>
      <c r="B59" s="32" t="s">
        <v>344</v>
      </c>
      <c r="C59" s="32" t="s">
        <v>379</v>
      </c>
      <c r="D59" s="33">
        <v>3</v>
      </c>
      <c r="E59" s="33">
        <v>3.2</v>
      </c>
    </row>
    <row r="60" spans="1:5" ht="25.5">
      <c r="A60" s="34" t="s">
        <v>572</v>
      </c>
      <c r="B60" s="227" t="s">
        <v>346</v>
      </c>
      <c r="C60" s="35" t="s">
        <v>530</v>
      </c>
      <c r="D60" s="39">
        <f aca="true" t="shared" si="1" ref="D60:E62">D61</f>
        <v>190</v>
      </c>
      <c r="E60" s="39">
        <f t="shared" si="1"/>
        <v>190</v>
      </c>
    </row>
    <row r="61" spans="1:5" ht="12.75">
      <c r="A61" s="31" t="s">
        <v>339</v>
      </c>
      <c r="B61" s="32" t="s">
        <v>347</v>
      </c>
      <c r="C61" s="32" t="s">
        <v>530</v>
      </c>
      <c r="D61" s="37">
        <f t="shared" si="1"/>
        <v>190</v>
      </c>
      <c r="E61" s="37">
        <f t="shared" si="1"/>
        <v>190</v>
      </c>
    </row>
    <row r="62" spans="1:5" ht="12.75">
      <c r="A62" s="31" t="s">
        <v>349</v>
      </c>
      <c r="B62" s="32" t="s">
        <v>348</v>
      </c>
      <c r="C62" s="32" t="s">
        <v>530</v>
      </c>
      <c r="D62" s="37">
        <f t="shared" si="1"/>
        <v>190</v>
      </c>
      <c r="E62" s="37">
        <f t="shared" si="1"/>
        <v>190</v>
      </c>
    </row>
    <row r="63" spans="1:5" ht="25.5">
      <c r="A63" s="239" t="s">
        <v>380</v>
      </c>
      <c r="B63" s="32" t="s">
        <v>348</v>
      </c>
      <c r="C63" s="32" t="s">
        <v>379</v>
      </c>
      <c r="D63" s="37">
        <v>190</v>
      </c>
      <c r="E63" s="37">
        <v>190</v>
      </c>
    </row>
    <row r="64" spans="1:5" ht="25.5" hidden="1" outlineLevel="1">
      <c r="A64" s="34" t="s">
        <v>351</v>
      </c>
      <c r="B64" s="227" t="s">
        <v>350</v>
      </c>
      <c r="C64" s="35"/>
      <c r="D64" s="39"/>
      <c r="E64" s="297"/>
    </row>
    <row r="65" spans="1:5" ht="12.75" hidden="1" outlineLevel="1">
      <c r="A65" s="31" t="s">
        <v>339</v>
      </c>
      <c r="B65" s="32" t="s">
        <v>352</v>
      </c>
      <c r="C65" s="32"/>
      <c r="D65" s="37"/>
      <c r="E65" s="297"/>
    </row>
    <row r="66" spans="1:5" ht="12.75" hidden="1" outlineLevel="1">
      <c r="A66" s="38" t="s">
        <v>355</v>
      </c>
      <c r="B66" s="32" t="s">
        <v>353</v>
      </c>
      <c r="C66" s="32"/>
      <c r="D66" s="37"/>
      <c r="E66" s="297"/>
    </row>
    <row r="67" spans="1:5" ht="25.5" collapsed="1">
      <c r="A67" s="45" t="s">
        <v>574</v>
      </c>
      <c r="B67" s="227" t="s">
        <v>356</v>
      </c>
      <c r="C67" s="35" t="s">
        <v>530</v>
      </c>
      <c r="D67" s="39">
        <f>D68</f>
        <v>870</v>
      </c>
      <c r="E67" s="39">
        <f>E68</f>
        <v>901</v>
      </c>
    </row>
    <row r="68" spans="1:5" ht="12.75">
      <c r="A68" s="31" t="s">
        <v>339</v>
      </c>
      <c r="B68" s="32" t="s">
        <v>357</v>
      </c>
      <c r="C68" s="32" t="s">
        <v>530</v>
      </c>
      <c r="D68" s="37">
        <f>D69+D72+D74</f>
        <v>870</v>
      </c>
      <c r="E68" s="37">
        <f>E69+E72+E74</f>
        <v>901</v>
      </c>
    </row>
    <row r="69" spans="1:5" ht="12.75">
      <c r="A69" s="31" t="s">
        <v>359</v>
      </c>
      <c r="B69" s="32" t="s">
        <v>358</v>
      </c>
      <c r="C69" s="32" t="s">
        <v>530</v>
      </c>
      <c r="D69" s="37">
        <f>D70+D71</f>
        <v>285</v>
      </c>
      <c r="E69" s="37">
        <f>E70+E71</f>
        <v>295</v>
      </c>
    </row>
    <row r="70" spans="1:5" ht="25.5">
      <c r="A70" s="239" t="s">
        <v>380</v>
      </c>
      <c r="B70" s="32" t="s">
        <v>358</v>
      </c>
      <c r="C70" s="32" t="s">
        <v>379</v>
      </c>
      <c r="D70" s="37">
        <v>285</v>
      </c>
      <c r="E70" s="37">
        <v>295</v>
      </c>
    </row>
    <row r="71" spans="1:5" ht="38.25" hidden="1" outlineLevel="1">
      <c r="A71" s="239" t="s">
        <v>324</v>
      </c>
      <c r="B71" s="32" t="s">
        <v>6</v>
      </c>
      <c r="C71" s="32" t="s">
        <v>420</v>
      </c>
      <c r="D71" s="282"/>
      <c r="E71" s="297"/>
    </row>
    <row r="72" spans="1:5" ht="12.75" collapsed="1">
      <c r="A72" s="31" t="s">
        <v>93</v>
      </c>
      <c r="B72" s="32" t="s">
        <v>91</v>
      </c>
      <c r="C72" s="32" t="s">
        <v>530</v>
      </c>
      <c r="D72" s="37">
        <f>D73</f>
        <v>400</v>
      </c>
      <c r="E72" s="37">
        <f>E73</f>
        <v>421</v>
      </c>
    </row>
    <row r="73" spans="1:5" ht="25.5">
      <c r="A73" s="239" t="s">
        <v>380</v>
      </c>
      <c r="B73" s="32" t="s">
        <v>91</v>
      </c>
      <c r="C73" s="32" t="s">
        <v>379</v>
      </c>
      <c r="D73" s="37">
        <v>400</v>
      </c>
      <c r="E73" s="37">
        <v>421</v>
      </c>
    </row>
    <row r="74" spans="1:5" ht="12.75">
      <c r="A74" s="31" t="s">
        <v>94</v>
      </c>
      <c r="B74" s="32" t="s">
        <v>92</v>
      </c>
      <c r="C74" s="243" t="s">
        <v>530</v>
      </c>
      <c r="D74" s="244">
        <f>D75</f>
        <v>185</v>
      </c>
      <c r="E74" s="244">
        <f>E75</f>
        <v>185</v>
      </c>
    </row>
    <row r="75" spans="1:5" ht="25.5">
      <c r="A75" s="239" t="s">
        <v>380</v>
      </c>
      <c r="B75" s="32" t="s">
        <v>92</v>
      </c>
      <c r="C75" s="243" t="s">
        <v>379</v>
      </c>
      <c r="D75" s="244">
        <f>200-15</f>
        <v>185</v>
      </c>
      <c r="E75" s="244">
        <f>200-15</f>
        <v>185</v>
      </c>
    </row>
    <row r="76" spans="1:5" ht="12.75">
      <c r="A76" s="34" t="s">
        <v>575</v>
      </c>
      <c r="B76" s="227" t="s">
        <v>360</v>
      </c>
      <c r="C76" s="35" t="s">
        <v>530</v>
      </c>
      <c r="D76" s="39">
        <f>D77</f>
        <v>30</v>
      </c>
      <c r="E76" s="39">
        <f>E77</f>
        <v>30</v>
      </c>
    </row>
    <row r="77" spans="1:5" ht="12.75">
      <c r="A77" s="31" t="s">
        <v>339</v>
      </c>
      <c r="B77" s="32" t="s">
        <v>361</v>
      </c>
      <c r="C77" s="32" t="s">
        <v>530</v>
      </c>
      <c r="D77" s="37">
        <f>D78+D80</f>
        <v>30</v>
      </c>
      <c r="E77" s="37">
        <f>E78+E80</f>
        <v>30</v>
      </c>
    </row>
    <row r="78" spans="1:5" ht="25.5">
      <c r="A78" s="31" t="s">
        <v>363</v>
      </c>
      <c r="B78" s="32" t="s">
        <v>362</v>
      </c>
      <c r="C78" s="32" t="s">
        <v>530</v>
      </c>
      <c r="D78" s="37">
        <f>D79</f>
        <v>15</v>
      </c>
      <c r="E78" s="37">
        <f>E79</f>
        <v>15</v>
      </c>
    </row>
    <row r="79" spans="1:5" ht="25.5">
      <c r="A79" s="239" t="s">
        <v>380</v>
      </c>
      <c r="B79" s="32" t="s">
        <v>362</v>
      </c>
      <c r="C79" s="32" t="s">
        <v>379</v>
      </c>
      <c r="D79" s="37">
        <v>15</v>
      </c>
      <c r="E79" s="37">
        <v>15</v>
      </c>
    </row>
    <row r="80" spans="1:5" ht="25.5" outlineLevel="1">
      <c r="A80" s="44" t="s">
        <v>587</v>
      </c>
      <c r="B80" s="32" t="s">
        <v>33</v>
      </c>
      <c r="C80" s="32" t="s">
        <v>530</v>
      </c>
      <c r="D80" s="37">
        <f>D81</f>
        <v>15</v>
      </c>
      <c r="E80" s="37">
        <f>E81</f>
        <v>15</v>
      </c>
    </row>
    <row r="81" spans="1:5" ht="51" outlineLevel="1">
      <c r="A81" s="305" t="s">
        <v>35</v>
      </c>
      <c r="B81" s="32" t="s">
        <v>34</v>
      </c>
      <c r="C81" s="32" t="s">
        <v>530</v>
      </c>
      <c r="D81" s="37">
        <v>15</v>
      </c>
      <c r="E81" s="37">
        <v>15</v>
      </c>
    </row>
    <row r="82" spans="1:5" ht="12.75">
      <c r="A82" s="230" t="s">
        <v>576</v>
      </c>
      <c r="B82" s="227" t="s">
        <v>364</v>
      </c>
      <c r="C82" s="35" t="s">
        <v>530</v>
      </c>
      <c r="D82" s="40">
        <f>D85+D88+D89</f>
        <v>1979.24</v>
      </c>
      <c r="E82" s="39">
        <f>E85+E88+E89</f>
        <v>1893.3</v>
      </c>
    </row>
    <row r="83" spans="1:5" ht="25.5">
      <c r="A83" s="44" t="s">
        <v>320</v>
      </c>
      <c r="B83" s="32" t="s">
        <v>365</v>
      </c>
      <c r="C83" s="32" t="s">
        <v>530</v>
      </c>
      <c r="D83" s="37">
        <f>D84</f>
        <v>603.6</v>
      </c>
      <c r="E83" s="37">
        <f>E84</f>
        <v>603.6</v>
      </c>
    </row>
    <row r="84" spans="1:5" ht="12.75">
      <c r="A84" s="44" t="s">
        <v>422</v>
      </c>
      <c r="B84" s="32" t="s">
        <v>366</v>
      </c>
      <c r="C84" s="32" t="s">
        <v>530</v>
      </c>
      <c r="D84" s="37">
        <f>D85</f>
        <v>603.6</v>
      </c>
      <c r="E84" s="37">
        <f>E85</f>
        <v>603.6</v>
      </c>
    </row>
    <row r="85" spans="1:5" ht="25.5">
      <c r="A85" s="86" t="s">
        <v>376</v>
      </c>
      <c r="B85" s="32" t="s">
        <v>366</v>
      </c>
      <c r="C85" s="32" t="s">
        <v>403</v>
      </c>
      <c r="D85" s="37">
        <v>603.6</v>
      </c>
      <c r="E85" s="37">
        <v>603.6</v>
      </c>
    </row>
    <row r="86" spans="1:5" ht="12.75">
      <c r="A86" s="31" t="s">
        <v>339</v>
      </c>
      <c r="B86" s="32" t="s">
        <v>367</v>
      </c>
      <c r="C86" s="32" t="s">
        <v>530</v>
      </c>
      <c r="D86" s="33">
        <f>D87</f>
        <v>1375.6399999999999</v>
      </c>
      <c r="E86" s="33">
        <f>E87</f>
        <v>1289.7</v>
      </c>
    </row>
    <row r="87" spans="1:5" ht="25.5">
      <c r="A87" s="175" t="s">
        <v>369</v>
      </c>
      <c r="B87" s="214" t="s">
        <v>368</v>
      </c>
      <c r="C87" s="32" t="s">
        <v>530</v>
      </c>
      <c r="D87" s="33">
        <f>D88+D89</f>
        <v>1375.6399999999999</v>
      </c>
      <c r="E87" s="33">
        <f>E88+E89</f>
        <v>1289.7</v>
      </c>
    </row>
    <row r="88" spans="1:5" ht="25.5">
      <c r="A88" s="239" t="s">
        <v>380</v>
      </c>
      <c r="B88" s="32" t="s">
        <v>368</v>
      </c>
      <c r="C88" s="32" t="s">
        <v>379</v>
      </c>
      <c r="D88" s="33">
        <f>915.54-83.6</f>
        <v>831.9399999999999</v>
      </c>
      <c r="E88" s="33">
        <f>829.6-83.6</f>
        <v>746</v>
      </c>
    </row>
    <row r="89" spans="1:5" ht="12.75">
      <c r="A89" s="239" t="s">
        <v>278</v>
      </c>
      <c r="B89" s="32" t="s">
        <v>368</v>
      </c>
      <c r="C89" s="32" t="s">
        <v>277</v>
      </c>
      <c r="D89" s="37">
        <v>543.7</v>
      </c>
      <c r="E89" s="37">
        <v>543.7</v>
      </c>
    </row>
    <row r="90" spans="1:5" ht="25.5">
      <c r="A90" s="230" t="s">
        <v>577</v>
      </c>
      <c r="B90" s="227" t="s">
        <v>370</v>
      </c>
      <c r="C90" s="35" t="s">
        <v>530</v>
      </c>
      <c r="D90" s="39">
        <f>D91+D96</f>
        <v>392.5</v>
      </c>
      <c r="E90" s="39">
        <f>E91+E96</f>
        <v>392.5</v>
      </c>
    </row>
    <row r="91" spans="1:5" ht="12.75">
      <c r="A91" s="31" t="s">
        <v>339</v>
      </c>
      <c r="B91" s="32" t="s">
        <v>371</v>
      </c>
      <c r="C91" s="32" t="s">
        <v>530</v>
      </c>
      <c r="D91" s="37">
        <f>D93+D95</f>
        <v>102.5</v>
      </c>
      <c r="E91" s="37">
        <f>E93+E95</f>
        <v>102.5</v>
      </c>
    </row>
    <row r="92" spans="1:5" ht="12.75">
      <c r="A92" s="31" t="s">
        <v>373</v>
      </c>
      <c r="B92" s="32" t="s">
        <v>372</v>
      </c>
      <c r="C92" s="32" t="s">
        <v>530</v>
      </c>
      <c r="D92" s="37">
        <f>D93</f>
        <v>67</v>
      </c>
      <c r="E92" s="37">
        <f>E93</f>
        <v>67</v>
      </c>
    </row>
    <row r="93" spans="1:5" ht="25.5">
      <c r="A93" s="239" t="s">
        <v>380</v>
      </c>
      <c r="B93" s="32" t="s">
        <v>372</v>
      </c>
      <c r="C93" s="32" t="s">
        <v>379</v>
      </c>
      <c r="D93" s="37">
        <v>67</v>
      </c>
      <c r="E93" s="37">
        <v>67</v>
      </c>
    </row>
    <row r="94" spans="1:5" ht="25.5">
      <c r="A94" s="31" t="s">
        <v>402</v>
      </c>
      <c r="B94" s="32" t="s">
        <v>386</v>
      </c>
      <c r="C94" s="32" t="s">
        <v>530</v>
      </c>
      <c r="D94" s="37">
        <f>D95</f>
        <v>35.5</v>
      </c>
      <c r="E94" s="37">
        <f>E95</f>
        <v>35.5</v>
      </c>
    </row>
    <row r="95" spans="1:5" ht="25.5">
      <c r="A95" s="239" t="s">
        <v>380</v>
      </c>
      <c r="B95" s="32" t="s">
        <v>386</v>
      </c>
      <c r="C95" s="32" t="s">
        <v>379</v>
      </c>
      <c r="D95" s="37">
        <v>35.5</v>
      </c>
      <c r="E95" s="37">
        <v>35.5</v>
      </c>
    </row>
    <row r="96" spans="1:5" ht="25.5">
      <c r="A96" s="44" t="s">
        <v>587</v>
      </c>
      <c r="B96" s="32" t="s">
        <v>374</v>
      </c>
      <c r="C96" s="32" t="s">
        <v>530</v>
      </c>
      <c r="D96" s="37">
        <f>D97+D99</f>
        <v>290</v>
      </c>
      <c r="E96" s="37">
        <f>E97+E99</f>
        <v>290</v>
      </c>
    </row>
    <row r="97" spans="1:5" ht="38.25">
      <c r="A97" s="31" t="s">
        <v>156</v>
      </c>
      <c r="B97" s="32" t="s">
        <v>590</v>
      </c>
      <c r="C97" s="32" t="s">
        <v>530</v>
      </c>
      <c r="D97" s="37">
        <f>D98</f>
        <v>50</v>
      </c>
      <c r="E97" s="37">
        <f>E98</f>
        <v>50</v>
      </c>
    </row>
    <row r="98" spans="1:5" ht="12.75">
      <c r="A98" s="38" t="s">
        <v>105</v>
      </c>
      <c r="B98" s="32" t="s">
        <v>590</v>
      </c>
      <c r="C98" s="32" t="s">
        <v>99</v>
      </c>
      <c r="D98" s="37">
        <v>50</v>
      </c>
      <c r="E98" s="37">
        <v>50</v>
      </c>
    </row>
    <row r="99" spans="1:5" ht="25.5">
      <c r="A99" s="42" t="s">
        <v>157</v>
      </c>
      <c r="B99" s="32" t="s">
        <v>381</v>
      </c>
      <c r="C99" s="32" t="s">
        <v>530</v>
      </c>
      <c r="D99" s="37">
        <f>D100</f>
        <v>240</v>
      </c>
      <c r="E99" s="37">
        <f>E100</f>
        <v>240</v>
      </c>
    </row>
    <row r="100" spans="1:5" ht="12.75">
      <c r="A100" s="38" t="s">
        <v>105</v>
      </c>
      <c r="B100" s="32" t="s">
        <v>381</v>
      </c>
      <c r="C100" s="32" t="s">
        <v>99</v>
      </c>
      <c r="D100" s="37">
        <v>240</v>
      </c>
      <c r="E100" s="37">
        <v>240</v>
      </c>
    </row>
    <row r="101" spans="1:5" ht="12.75">
      <c r="A101" s="45" t="s">
        <v>578</v>
      </c>
      <c r="B101" s="227" t="s">
        <v>382</v>
      </c>
      <c r="C101" s="35" t="s">
        <v>530</v>
      </c>
      <c r="D101" s="39">
        <f>D102+D105</f>
        <v>51</v>
      </c>
      <c r="E101" s="39">
        <f>E102+E105</f>
        <v>52</v>
      </c>
    </row>
    <row r="102" spans="1:5" ht="12.75">
      <c r="A102" s="31" t="s">
        <v>339</v>
      </c>
      <c r="B102" s="32" t="s">
        <v>383</v>
      </c>
      <c r="C102" s="32" t="s">
        <v>530</v>
      </c>
      <c r="D102" s="37">
        <f>D103</f>
        <v>51</v>
      </c>
      <c r="E102" s="37">
        <f>E103</f>
        <v>52</v>
      </c>
    </row>
    <row r="103" spans="1:5" ht="12.75">
      <c r="A103" s="38" t="s">
        <v>385</v>
      </c>
      <c r="B103" s="32" t="s">
        <v>384</v>
      </c>
      <c r="C103" s="32" t="s">
        <v>530</v>
      </c>
      <c r="D103" s="37">
        <f>D104</f>
        <v>51</v>
      </c>
      <c r="E103" s="37">
        <f>E104</f>
        <v>52</v>
      </c>
    </row>
    <row r="104" spans="1:5" ht="25.5">
      <c r="A104" s="239" t="s">
        <v>380</v>
      </c>
      <c r="B104" s="32" t="s">
        <v>384</v>
      </c>
      <c r="C104" s="32" t="s">
        <v>379</v>
      </c>
      <c r="D104" s="37">
        <v>51</v>
      </c>
      <c r="E104" s="37">
        <v>52</v>
      </c>
    </row>
    <row r="105" spans="1:5" ht="25.5" hidden="1" outlineLevel="1">
      <c r="A105" s="44" t="s">
        <v>587</v>
      </c>
      <c r="B105" s="32" t="s">
        <v>10</v>
      </c>
      <c r="C105" s="32" t="s">
        <v>530</v>
      </c>
      <c r="D105" s="37">
        <f>D106</f>
        <v>0</v>
      </c>
      <c r="E105" s="297"/>
    </row>
    <row r="106" spans="1:5" ht="25.5" hidden="1" outlineLevel="1">
      <c r="A106" s="44" t="s">
        <v>12</v>
      </c>
      <c r="B106" s="32" t="s">
        <v>11</v>
      </c>
      <c r="C106" s="32" t="s">
        <v>530</v>
      </c>
      <c r="D106" s="37">
        <f>D107</f>
        <v>0</v>
      </c>
      <c r="E106" s="297"/>
    </row>
    <row r="107" spans="1:5" ht="12.75" hidden="1" outlineLevel="1">
      <c r="A107" s="38" t="s">
        <v>105</v>
      </c>
      <c r="B107" s="32" t="s">
        <v>11</v>
      </c>
      <c r="C107" s="32" t="s">
        <v>99</v>
      </c>
      <c r="D107" s="37"/>
      <c r="E107" s="297"/>
    </row>
    <row r="108" spans="1:5" ht="12.75" collapsed="1">
      <c r="A108" s="231" t="s">
        <v>579</v>
      </c>
      <c r="B108" s="227" t="s">
        <v>387</v>
      </c>
      <c r="C108" s="35" t="s">
        <v>530</v>
      </c>
      <c r="D108" s="39">
        <f>D109+D112</f>
        <v>90.7</v>
      </c>
      <c r="E108" s="39">
        <f>E109+E112</f>
        <v>90.7</v>
      </c>
    </row>
    <row r="109" spans="1:5" ht="12.75">
      <c r="A109" s="31" t="s">
        <v>339</v>
      </c>
      <c r="B109" s="32" t="s">
        <v>388</v>
      </c>
      <c r="C109" s="32" t="s">
        <v>530</v>
      </c>
      <c r="D109" s="37">
        <f>D110</f>
        <v>40.7</v>
      </c>
      <c r="E109" s="37">
        <f>E110</f>
        <v>40.7</v>
      </c>
    </row>
    <row r="110" spans="1:5" ht="12.75">
      <c r="A110" s="42" t="s">
        <v>390</v>
      </c>
      <c r="B110" s="32" t="s">
        <v>389</v>
      </c>
      <c r="C110" s="32" t="s">
        <v>530</v>
      </c>
      <c r="D110" s="37">
        <f>D111</f>
        <v>40.7</v>
      </c>
      <c r="E110" s="37">
        <f>E111</f>
        <v>40.7</v>
      </c>
    </row>
    <row r="111" spans="1:5" ht="25.5">
      <c r="A111" s="239" t="s">
        <v>380</v>
      </c>
      <c r="B111" s="32" t="s">
        <v>389</v>
      </c>
      <c r="C111" s="32" t="s">
        <v>379</v>
      </c>
      <c r="D111" s="37">
        <v>40.7</v>
      </c>
      <c r="E111" s="37">
        <v>40.7</v>
      </c>
    </row>
    <row r="112" spans="1:5" ht="25.5">
      <c r="A112" s="44" t="s">
        <v>587</v>
      </c>
      <c r="B112" s="32" t="s">
        <v>391</v>
      </c>
      <c r="C112" s="32" t="s">
        <v>530</v>
      </c>
      <c r="D112" s="37">
        <f>D113</f>
        <v>50</v>
      </c>
      <c r="E112" s="37">
        <f>E113</f>
        <v>50</v>
      </c>
    </row>
    <row r="113" spans="1:5" ht="51">
      <c r="A113" s="42" t="s">
        <v>309</v>
      </c>
      <c r="B113" s="32" t="s">
        <v>392</v>
      </c>
      <c r="C113" s="32" t="s">
        <v>530</v>
      </c>
      <c r="D113" s="37">
        <f>D114</f>
        <v>50</v>
      </c>
      <c r="E113" s="37">
        <f>E114</f>
        <v>50</v>
      </c>
    </row>
    <row r="114" spans="1:5" ht="12.75">
      <c r="A114" s="38" t="s">
        <v>105</v>
      </c>
      <c r="B114" s="32" t="s">
        <v>392</v>
      </c>
      <c r="C114" s="32" t="s">
        <v>99</v>
      </c>
      <c r="D114" s="37">
        <v>50</v>
      </c>
      <c r="E114" s="37">
        <v>50</v>
      </c>
    </row>
    <row r="115" spans="1:5" ht="12.75">
      <c r="A115" s="250" t="s">
        <v>564</v>
      </c>
      <c r="B115" s="32"/>
      <c r="C115" s="32"/>
      <c r="D115" s="33"/>
      <c r="E115" s="297"/>
    </row>
    <row r="116" spans="1:5" ht="12.75">
      <c r="A116" s="231" t="s">
        <v>22</v>
      </c>
      <c r="B116" s="35" t="s">
        <v>90</v>
      </c>
      <c r="C116" s="35" t="s">
        <v>530</v>
      </c>
      <c r="D116" s="290">
        <f>D119+D117</f>
        <v>150</v>
      </c>
      <c r="E116" s="290">
        <f>E119+E117</f>
        <v>150</v>
      </c>
    </row>
    <row r="117" spans="1:5" ht="38.25" outlineLevel="1">
      <c r="A117" s="42" t="s">
        <v>9</v>
      </c>
      <c r="B117" s="32" t="s">
        <v>8</v>
      </c>
      <c r="C117" s="32" t="s">
        <v>530</v>
      </c>
      <c r="D117" s="282">
        <f>D118</f>
        <v>0</v>
      </c>
      <c r="E117" s="282">
        <f>E118</f>
        <v>0</v>
      </c>
    </row>
    <row r="118" spans="1:5" ht="25.5" outlineLevel="1">
      <c r="A118" s="239" t="s">
        <v>380</v>
      </c>
      <c r="B118" s="32" t="s">
        <v>8</v>
      </c>
      <c r="C118" s="32" t="s">
        <v>379</v>
      </c>
      <c r="D118" s="282"/>
      <c r="E118" s="282"/>
    </row>
    <row r="119" spans="1:5" ht="12.75">
      <c r="A119" s="31" t="s">
        <v>339</v>
      </c>
      <c r="B119" s="32" t="s">
        <v>90</v>
      </c>
      <c r="C119" s="32" t="s">
        <v>530</v>
      </c>
      <c r="D119" s="37">
        <f>D120</f>
        <v>150</v>
      </c>
      <c r="E119" s="37">
        <f>E120</f>
        <v>150</v>
      </c>
    </row>
    <row r="120" spans="1:5" ht="12.75">
      <c r="A120" s="241" t="s">
        <v>18</v>
      </c>
      <c r="B120" s="43" t="s">
        <v>17</v>
      </c>
      <c r="C120" s="32" t="s">
        <v>530</v>
      </c>
      <c r="D120" s="37">
        <f>D121</f>
        <v>150</v>
      </c>
      <c r="E120" s="37">
        <f>E121</f>
        <v>150</v>
      </c>
    </row>
    <row r="121" spans="1:5" ht="25.5">
      <c r="A121" s="239" t="s">
        <v>380</v>
      </c>
      <c r="B121" s="43" t="s">
        <v>17</v>
      </c>
      <c r="C121" s="32" t="s">
        <v>379</v>
      </c>
      <c r="D121" s="37">
        <v>150</v>
      </c>
      <c r="E121" s="37">
        <v>150</v>
      </c>
    </row>
  </sheetData>
  <sheetProtection/>
  <mergeCells count="9">
    <mergeCell ref="D11:E11"/>
    <mergeCell ref="A11:A12"/>
    <mergeCell ref="B11:B12"/>
    <mergeCell ref="C11:C12"/>
    <mergeCell ref="A9:D9"/>
    <mergeCell ref="A5:D5"/>
    <mergeCell ref="A6:D6"/>
    <mergeCell ref="A7:D7"/>
    <mergeCell ref="A8:D8"/>
  </mergeCells>
  <printOptions/>
  <pageMargins left="0.75" right="0.24" top="0.2" bottom="0.2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2">
      <selection activeCell="H3" sqref="H3"/>
    </sheetView>
  </sheetViews>
  <sheetFormatPr defaultColWidth="9.00390625" defaultRowHeight="12.75" outlineLevelRow="1"/>
  <cols>
    <col min="1" max="1" width="87.125" style="215" customWidth="1"/>
    <col min="2" max="2" width="10.00390625" style="0" customWidth="1"/>
    <col min="3" max="3" width="4.625" style="0" customWidth="1"/>
    <col min="4" max="4" width="4.375" style="0" customWidth="1"/>
    <col min="6" max="6" width="5.875" style="0" customWidth="1"/>
  </cols>
  <sheetData>
    <row r="1" spans="1:8" ht="13.5">
      <c r="A1" s="26"/>
      <c r="B1" s="89"/>
      <c r="C1" s="27"/>
      <c r="D1" s="83"/>
      <c r="E1" s="164"/>
      <c r="F1" s="164"/>
      <c r="G1" s="164"/>
      <c r="H1" s="164" t="s">
        <v>250</v>
      </c>
    </row>
    <row r="2" spans="1:8" ht="13.5">
      <c r="A2" s="26"/>
      <c r="B2" s="89"/>
      <c r="C2" s="27"/>
      <c r="D2" s="83"/>
      <c r="E2" s="164"/>
      <c r="F2" s="164"/>
      <c r="G2" s="164"/>
      <c r="H2" s="164" t="s">
        <v>158</v>
      </c>
    </row>
    <row r="3" spans="1:8" ht="13.5">
      <c r="A3" s="26"/>
      <c r="B3" s="89"/>
      <c r="C3" s="27"/>
      <c r="D3" s="83"/>
      <c r="E3" s="164"/>
      <c r="F3" s="164"/>
      <c r="G3" s="164"/>
      <c r="H3" s="164" t="s">
        <v>37</v>
      </c>
    </row>
    <row r="4" spans="1:8" ht="13.5" customHeight="1" hidden="1" outlineLevel="1">
      <c r="A4" s="26"/>
      <c r="B4" s="89"/>
      <c r="C4" s="27"/>
      <c r="D4" s="27"/>
      <c r="E4" s="164"/>
      <c r="F4" s="164"/>
      <c r="G4" s="164" t="s">
        <v>312</v>
      </c>
      <c r="H4" s="164" t="s">
        <v>312</v>
      </c>
    </row>
    <row r="5" spans="1:7" ht="12.75" collapsed="1">
      <c r="A5" s="342"/>
      <c r="B5" s="343"/>
      <c r="C5" s="343"/>
      <c r="D5" s="343"/>
      <c r="E5" s="343"/>
      <c r="F5" s="343"/>
      <c r="G5" s="343"/>
    </row>
    <row r="6" spans="1:7" ht="12.75">
      <c r="A6" s="341" t="s">
        <v>247</v>
      </c>
      <c r="B6" s="341"/>
      <c r="C6" s="341"/>
      <c r="D6" s="341"/>
      <c r="E6" s="341"/>
      <c r="F6" s="341"/>
      <c r="G6" s="341"/>
    </row>
    <row r="7" spans="1:7" ht="12.75">
      <c r="A7" s="341" t="s">
        <v>31</v>
      </c>
      <c r="B7" s="341"/>
      <c r="C7" s="341"/>
      <c r="D7" s="341"/>
      <c r="E7" s="341"/>
      <c r="F7" s="341"/>
      <c r="G7" s="341"/>
    </row>
    <row r="8" spans="1:8" ht="12.75">
      <c r="A8" s="26"/>
      <c r="B8" s="89"/>
      <c r="C8" s="27"/>
      <c r="D8" s="27"/>
      <c r="E8" s="28"/>
      <c r="F8" s="27"/>
      <c r="G8" s="28"/>
      <c r="H8" s="28"/>
    </row>
    <row r="9" spans="1:8" ht="13.5">
      <c r="A9" s="354" t="s">
        <v>237</v>
      </c>
      <c r="B9" s="356" t="s">
        <v>151</v>
      </c>
      <c r="C9" s="358" t="s">
        <v>240</v>
      </c>
      <c r="D9" s="358" t="s">
        <v>246</v>
      </c>
      <c r="E9" s="358" t="s">
        <v>526</v>
      </c>
      <c r="F9" s="361" t="s">
        <v>235</v>
      </c>
      <c r="G9" s="360" t="s">
        <v>243</v>
      </c>
      <c r="H9" s="360"/>
    </row>
    <row r="10" spans="1:8" ht="24" customHeight="1">
      <c r="A10" s="355"/>
      <c r="B10" s="357"/>
      <c r="C10" s="359"/>
      <c r="D10" s="359"/>
      <c r="E10" s="359"/>
      <c r="F10" s="362"/>
      <c r="G10" s="258" t="s">
        <v>442</v>
      </c>
      <c r="H10" s="258" t="s">
        <v>16</v>
      </c>
    </row>
    <row r="11" spans="1:8" ht="13.5">
      <c r="A11" s="114" t="s">
        <v>528</v>
      </c>
      <c r="B11" s="274" t="s">
        <v>530</v>
      </c>
      <c r="C11" s="263" t="s">
        <v>529</v>
      </c>
      <c r="D11" s="263" t="s">
        <v>529</v>
      </c>
      <c r="E11" s="263" t="s">
        <v>229</v>
      </c>
      <c r="F11" s="263" t="s">
        <v>530</v>
      </c>
      <c r="G11" s="273">
        <f>G13+G45+G50+G59+G81+G105+G116+G129+G135++G144</f>
        <v>9067.7</v>
      </c>
      <c r="H11" s="273">
        <f>H13+H45+H50+H59+H81+H105+H116+H129+H135++H144</f>
        <v>9294.060000000001</v>
      </c>
    </row>
    <row r="12" spans="1:8" ht="13.5">
      <c r="A12" s="114" t="s">
        <v>562</v>
      </c>
      <c r="B12" s="262">
        <v>984</v>
      </c>
      <c r="C12" s="263" t="s">
        <v>529</v>
      </c>
      <c r="D12" s="263" t="s">
        <v>529</v>
      </c>
      <c r="E12" s="263" t="s">
        <v>229</v>
      </c>
      <c r="F12" s="263" t="s">
        <v>530</v>
      </c>
      <c r="G12" s="264">
        <f>G13+G45+G50+G59+G81+G105+G116+G129+G135</f>
        <v>7088.46</v>
      </c>
      <c r="H12" s="264">
        <f>H13+H45+H50+H59+H81+H105+H116+H129+H135</f>
        <v>7400.76</v>
      </c>
    </row>
    <row r="13" spans="1:8" ht="12.75" customHeight="1">
      <c r="A13" s="118" t="s">
        <v>531</v>
      </c>
      <c r="B13" s="258">
        <v>984</v>
      </c>
      <c r="C13" s="255" t="s">
        <v>532</v>
      </c>
      <c r="D13" s="255" t="s">
        <v>529</v>
      </c>
      <c r="E13" s="255" t="s">
        <v>229</v>
      </c>
      <c r="F13" s="255" t="s">
        <v>530</v>
      </c>
      <c r="G13" s="264">
        <f>G14+G19+G24+G28</f>
        <v>5108.9</v>
      </c>
      <c r="H13" s="264">
        <f>H14+H19+H24+H28</f>
        <v>5396.1</v>
      </c>
    </row>
    <row r="14" spans="1:8" ht="13.5">
      <c r="A14" s="118" t="s">
        <v>533</v>
      </c>
      <c r="B14" s="258">
        <v>984</v>
      </c>
      <c r="C14" s="255" t="s">
        <v>532</v>
      </c>
      <c r="D14" s="255" t="s">
        <v>534</v>
      </c>
      <c r="E14" s="255" t="s">
        <v>229</v>
      </c>
      <c r="F14" s="255" t="s">
        <v>530</v>
      </c>
      <c r="G14" s="265">
        <f aca="true" t="shared" si="0" ref="G14:H17">G15</f>
        <v>714.3</v>
      </c>
      <c r="H14" s="265">
        <f t="shared" si="0"/>
        <v>714.3</v>
      </c>
    </row>
    <row r="15" spans="1:8" ht="13.5">
      <c r="A15" s="118" t="s">
        <v>584</v>
      </c>
      <c r="B15" s="258">
        <v>984</v>
      </c>
      <c r="C15" s="255" t="s">
        <v>532</v>
      </c>
      <c r="D15" s="255" t="s">
        <v>534</v>
      </c>
      <c r="E15" s="255" t="s">
        <v>316</v>
      </c>
      <c r="F15" s="255" t="s">
        <v>530</v>
      </c>
      <c r="G15" s="265">
        <f t="shared" si="0"/>
        <v>714.3</v>
      </c>
      <c r="H15" s="265">
        <f t="shared" si="0"/>
        <v>714.3</v>
      </c>
    </row>
    <row r="16" spans="1:8" ht="13.5">
      <c r="A16" s="118" t="s">
        <v>228</v>
      </c>
      <c r="B16" s="258">
        <v>984</v>
      </c>
      <c r="C16" s="255" t="s">
        <v>532</v>
      </c>
      <c r="D16" s="255" t="s">
        <v>534</v>
      </c>
      <c r="E16" s="255" t="s">
        <v>318</v>
      </c>
      <c r="F16" s="255" t="s">
        <v>530</v>
      </c>
      <c r="G16" s="265">
        <f t="shared" si="0"/>
        <v>714.3</v>
      </c>
      <c r="H16" s="265">
        <f t="shared" si="0"/>
        <v>714.3</v>
      </c>
    </row>
    <row r="17" spans="1:8" ht="14.25" customHeight="1">
      <c r="A17" s="44" t="s">
        <v>586</v>
      </c>
      <c r="B17" s="258">
        <v>984</v>
      </c>
      <c r="C17" s="255" t="s">
        <v>532</v>
      </c>
      <c r="D17" s="255" t="s">
        <v>534</v>
      </c>
      <c r="E17" s="255" t="s">
        <v>321</v>
      </c>
      <c r="F17" s="255" t="s">
        <v>530</v>
      </c>
      <c r="G17" s="265">
        <f t="shared" si="0"/>
        <v>714.3</v>
      </c>
      <c r="H17" s="265">
        <f t="shared" si="0"/>
        <v>714.3</v>
      </c>
    </row>
    <row r="18" spans="1:8" ht="14.25" customHeight="1">
      <c r="A18" s="118" t="s">
        <v>405</v>
      </c>
      <c r="B18" s="258">
        <v>984</v>
      </c>
      <c r="C18" s="255" t="s">
        <v>532</v>
      </c>
      <c r="D18" s="255" t="s">
        <v>534</v>
      </c>
      <c r="E18" s="255" t="s">
        <v>321</v>
      </c>
      <c r="F18" s="255" t="s">
        <v>403</v>
      </c>
      <c r="G18" s="265">
        <v>714.3</v>
      </c>
      <c r="H18" s="265">
        <v>714.3</v>
      </c>
    </row>
    <row r="19" spans="1:8" ht="25.5" customHeight="1">
      <c r="A19" s="118" t="s">
        <v>536</v>
      </c>
      <c r="B19" s="258">
        <v>984</v>
      </c>
      <c r="C19" s="255" t="s">
        <v>532</v>
      </c>
      <c r="D19" s="255" t="s">
        <v>537</v>
      </c>
      <c r="E19" s="255" t="s">
        <v>229</v>
      </c>
      <c r="F19" s="255" t="s">
        <v>530</v>
      </c>
      <c r="G19" s="265">
        <f>G20</f>
        <v>2236.1</v>
      </c>
      <c r="H19" s="265">
        <f>H20</f>
        <v>2246.5</v>
      </c>
    </row>
    <row r="20" spans="1:8" ht="14.25" customHeight="1">
      <c r="A20" s="118" t="s">
        <v>228</v>
      </c>
      <c r="B20" s="258">
        <v>984</v>
      </c>
      <c r="C20" s="255" t="s">
        <v>532</v>
      </c>
      <c r="D20" s="255" t="s">
        <v>537</v>
      </c>
      <c r="E20" s="255" t="s">
        <v>318</v>
      </c>
      <c r="F20" s="255" t="s">
        <v>530</v>
      </c>
      <c r="G20" s="265">
        <f>G21</f>
        <v>2236.1</v>
      </c>
      <c r="H20" s="265">
        <f>H21</f>
        <v>2246.5</v>
      </c>
    </row>
    <row r="21" spans="1:8" ht="13.5">
      <c r="A21" s="118" t="s">
        <v>422</v>
      </c>
      <c r="B21" s="258">
        <v>984</v>
      </c>
      <c r="C21" s="255" t="s">
        <v>532</v>
      </c>
      <c r="D21" s="255" t="s">
        <v>537</v>
      </c>
      <c r="E21" s="255" t="s">
        <v>421</v>
      </c>
      <c r="F21" s="255" t="s">
        <v>530</v>
      </c>
      <c r="G21" s="265">
        <f>G22+G23</f>
        <v>2236.1</v>
      </c>
      <c r="H21" s="265">
        <f>H22+H23</f>
        <v>2246.5</v>
      </c>
    </row>
    <row r="22" spans="1:8" ht="13.5">
      <c r="A22" s="118" t="s">
        <v>376</v>
      </c>
      <c r="B22" s="258">
        <v>984</v>
      </c>
      <c r="C22" s="255" t="s">
        <v>532</v>
      </c>
      <c r="D22" s="255" t="s">
        <v>537</v>
      </c>
      <c r="E22" s="255" t="s">
        <v>421</v>
      </c>
      <c r="F22" s="255" t="s">
        <v>403</v>
      </c>
      <c r="G22" s="265">
        <v>2127.1</v>
      </c>
      <c r="H22" s="265">
        <v>2131.1</v>
      </c>
    </row>
    <row r="23" spans="1:8" ht="13.5">
      <c r="A23" s="266" t="s">
        <v>380</v>
      </c>
      <c r="B23" s="258">
        <v>984</v>
      </c>
      <c r="C23" s="255" t="s">
        <v>532</v>
      </c>
      <c r="D23" s="255" t="s">
        <v>537</v>
      </c>
      <c r="E23" s="255" t="s">
        <v>421</v>
      </c>
      <c r="F23" s="255" t="s">
        <v>379</v>
      </c>
      <c r="G23" s="264">
        <v>109</v>
      </c>
      <c r="H23" s="264">
        <v>115.4</v>
      </c>
    </row>
    <row r="24" spans="1:8" ht="13.5">
      <c r="A24" s="118" t="s">
        <v>219</v>
      </c>
      <c r="B24" s="258">
        <v>984</v>
      </c>
      <c r="C24" s="255" t="s">
        <v>532</v>
      </c>
      <c r="D24" s="255" t="s">
        <v>135</v>
      </c>
      <c r="E24" s="255" t="s">
        <v>229</v>
      </c>
      <c r="F24" s="255" t="s">
        <v>530</v>
      </c>
      <c r="G24" s="264">
        <f aca="true" t="shared" si="1" ref="G24:H26">G25</f>
        <v>5</v>
      </c>
      <c r="H24" s="264">
        <f t="shared" si="1"/>
        <v>5</v>
      </c>
    </row>
    <row r="25" spans="1:8" ht="13.5">
      <c r="A25" s="118" t="s">
        <v>219</v>
      </c>
      <c r="B25" s="258">
        <v>984</v>
      </c>
      <c r="C25" s="255" t="s">
        <v>532</v>
      </c>
      <c r="D25" s="255" t="s">
        <v>135</v>
      </c>
      <c r="E25" s="255" t="s">
        <v>423</v>
      </c>
      <c r="F25" s="255" t="s">
        <v>530</v>
      </c>
      <c r="G25" s="264">
        <f t="shared" si="1"/>
        <v>5</v>
      </c>
      <c r="H25" s="264">
        <f t="shared" si="1"/>
        <v>5</v>
      </c>
    </row>
    <row r="26" spans="1:8" ht="13.5">
      <c r="A26" s="118" t="s">
        <v>220</v>
      </c>
      <c r="B26" s="258">
        <v>984</v>
      </c>
      <c r="C26" s="255" t="s">
        <v>532</v>
      </c>
      <c r="D26" s="255" t="s">
        <v>135</v>
      </c>
      <c r="E26" s="255" t="s">
        <v>424</v>
      </c>
      <c r="F26" s="255" t="s">
        <v>530</v>
      </c>
      <c r="G26" s="264">
        <f t="shared" si="1"/>
        <v>5</v>
      </c>
      <c r="H26" s="264">
        <f t="shared" si="1"/>
        <v>5</v>
      </c>
    </row>
    <row r="27" spans="1:8" ht="13.5">
      <c r="A27" s="239" t="s">
        <v>332</v>
      </c>
      <c r="B27" s="258">
        <v>984</v>
      </c>
      <c r="C27" s="255" t="s">
        <v>532</v>
      </c>
      <c r="D27" s="255" t="s">
        <v>135</v>
      </c>
      <c r="E27" s="255" t="s">
        <v>424</v>
      </c>
      <c r="F27" s="255" t="s">
        <v>331</v>
      </c>
      <c r="G27" s="264">
        <v>5</v>
      </c>
      <c r="H27" s="264">
        <v>5</v>
      </c>
    </row>
    <row r="28" spans="1:8" ht="13.5">
      <c r="A28" s="118" t="s">
        <v>538</v>
      </c>
      <c r="B28" s="258">
        <v>984</v>
      </c>
      <c r="C28" s="255" t="s">
        <v>532</v>
      </c>
      <c r="D28" s="255" t="s">
        <v>129</v>
      </c>
      <c r="E28" s="255" t="s">
        <v>229</v>
      </c>
      <c r="F28" s="255" t="s">
        <v>530</v>
      </c>
      <c r="G28" s="273">
        <f>G29+G34+G43</f>
        <v>2153.5</v>
      </c>
      <c r="H28" s="273">
        <f>H29+H34+H43</f>
        <v>2430.3</v>
      </c>
    </row>
    <row r="29" spans="1:8" ht="13.5">
      <c r="A29" s="118" t="s">
        <v>228</v>
      </c>
      <c r="B29" s="258">
        <v>984</v>
      </c>
      <c r="C29" s="255" t="s">
        <v>532</v>
      </c>
      <c r="D29" s="255" t="s">
        <v>129</v>
      </c>
      <c r="E29" s="255" t="s">
        <v>238</v>
      </c>
      <c r="F29" s="255" t="s">
        <v>530</v>
      </c>
      <c r="G29" s="264">
        <f>G30</f>
        <v>1859.3</v>
      </c>
      <c r="H29" s="264">
        <f>H30</f>
        <v>1895.3</v>
      </c>
    </row>
    <row r="30" spans="1:8" ht="13.5">
      <c r="A30" s="118" t="s">
        <v>422</v>
      </c>
      <c r="B30" s="258">
        <v>984</v>
      </c>
      <c r="C30" s="255" t="s">
        <v>532</v>
      </c>
      <c r="D30" s="255" t="s">
        <v>129</v>
      </c>
      <c r="E30" s="255" t="s">
        <v>421</v>
      </c>
      <c r="F30" s="255" t="s">
        <v>530</v>
      </c>
      <c r="G30" s="264">
        <f>G31+G32+G33</f>
        <v>1859.3</v>
      </c>
      <c r="H30" s="264">
        <f>H31+H32+H33</f>
        <v>1895.3</v>
      </c>
    </row>
    <row r="31" spans="1:8" ht="13.5">
      <c r="A31" s="118" t="s">
        <v>376</v>
      </c>
      <c r="B31" s="258">
        <v>984</v>
      </c>
      <c r="C31" s="255" t="s">
        <v>532</v>
      </c>
      <c r="D31" s="255" t="s">
        <v>129</v>
      </c>
      <c r="E31" s="255" t="s">
        <v>421</v>
      </c>
      <c r="F31" s="255" t="s">
        <v>403</v>
      </c>
      <c r="G31" s="265">
        <v>1267.3</v>
      </c>
      <c r="H31" s="265">
        <v>1267.3</v>
      </c>
    </row>
    <row r="32" spans="1:8" ht="13.5">
      <c r="A32" s="266" t="s">
        <v>380</v>
      </c>
      <c r="B32" s="258">
        <v>984</v>
      </c>
      <c r="C32" s="255" t="s">
        <v>532</v>
      </c>
      <c r="D32" s="255" t="s">
        <v>129</v>
      </c>
      <c r="E32" s="255" t="s">
        <v>421</v>
      </c>
      <c r="F32" s="255" t="s">
        <v>379</v>
      </c>
      <c r="G32" s="265">
        <v>588</v>
      </c>
      <c r="H32" s="265">
        <v>624</v>
      </c>
    </row>
    <row r="33" spans="1:8" ht="13.5">
      <c r="A33" s="266" t="s">
        <v>278</v>
      </c>
      <c r="B33" s="258">
        <v>984</v>
      </c>
      <c r="C33" s="255" t="s">
        <v>532</v>
      </c>
      <c r="D33" s="255" t="s">
        <v>129</v>
      </c>
      <c r="E33" s="255" t="s">
        <v>421</v>
      </c>
      <c r="F33" s="255" t="s">
        <v>277</v>
      </c>
      <c r="G33" s="264">
        <v>4</v>
      </c>
      <c r="H33" s="264">
        <v>4</v>
      </c>
    </row>
    <row r="34" spans="1:8" ht="12" customHeight="1" outlineLevel="1">
      <c r="A34" s="121" t="s">
        <v>587</v>
      </c>
      <c r="B34" s="258">
        <v>984</v>
      </c>
      <c r="C34" s="255" t="s">
        <v>532</v>
      </c>
      <c r="D34" s="255" t="s">
        <v>129</v>
      </c>
      <c r="E34" s="255" t="s">
        <v>397</v>
      </c>
      <c r="F34" s="255" t="s">
        <v>530</v>
      </c>
      <c r="G34" s="264">
        <f>G35+G37+G40</f>
        <v>64.2</v>
      </c>
      <c r="H34" s="264">
        <f>H35+H37+H40</f>
        <v>65</v>
      </c>
    </row>
    <row r="35" spans="1:8" ht="13.5" outlineLevel="1">
      <c r="A35" s="259" t="s">
        <v>231</v>
      </c>
      <c r="B35" s="258">
        <v>984</v>
      </c>
      <c r="C35" s="255" t="s">
        <v>532</v>
      </c>
      <c r="D35" s="255" t="s">
        <v>129</v>
      </c>
      <c r="E35" s="255" t="s">
        <v>398</v>
      </c>
      <c r="F35" s="255" t="s">
        <v>530</v>
      </c>
      <c r="G35" s="264">
        <f>G36</f>
        <v>55</v>
      </c>
      <c r="H35" s="264">
        <f>H36</f>
        <v>55</v>
      </c>
    </row>
    <row r="36" spans="1:8" ht="13.5" outlineLevel="1">
      <c r="A36" s="259" t="s">
        <v>105</v>
      </c>
      <c r="B36" s="258">
        <v>984</v>
      </c>
      <c r="C36" s="255" t="s">
        <v>532</v>
      </c>
      <c r="D36" s="255" t="s">
        <v>129</v>
      </c>
      <c r="E36" s="255" t="s">
        <v>398</v>
      </c>
      <c r="F36" s="255" t="s">
        <v>99</v>
      </c>
      <c r="G36" s="264">
        <v>55</v>
      </c>
      <c r="H36" s="264">
        <v>55</v>
      </c>
    </row>
    <row r="37" spans="1:8" ht="27">
      <c r="A37" s="118" t="s">
        <v>432</v>
      </c>
      <c r="B37" s="258">
        <v>984</v>
      </c>
      <c r="C37" s="255" t="s">
        <v>532</v>
      </c>
      <c r="D37" s="255" t="s">
        <v>129</v>
      </c>
      <c r="E37" s="255" t="s">
        <v>429</v>
      </c>
      <c r="F37" s="255" t="s">
        <v>530</v>
      </c>
      <c r="G37" s="265">
        <f>G38</f>
        <v>1.6</v>
      </c>
      <c r="H37" s="265">
        <f>H38</f>
        <v>1.7</v>
      </c>
    </row>
    <row r="38" spans="1:8" ht="13.5">
      <c r="A38" s="118" t="s">
        <v>230</v>
      </c>
      <c r="B38" s="258">
        <v>984</v>
      </c>
      <c r="C38" s="255" t="s">
        <v>532</v>
      </c>
      <c r="D38" s="255" t="s">
        <v>129</v>
      </c>
      <c r="E38" s="255" t="s">
        <v>430</v>
      </c>
      <c r="F38" s="255" t="s">
        <v>530</v>
      </c>
      <c r="G38" s="265">
        <f>G39</f>
        <v>1.6</v>
      </c>
      <c r="H38" s="265">
        <f>H39</f>
        <v>1.7</v>
      </c>
    </row>
    <row r="39" spans="1:8" ht="13.5">
      <c r="A39" s="266" t="s">
        <v>380</v>
      </c>
      <c r="B39" s="258">
        <v>984</v>
      </c>
      <c r="C39" s="255" t="s">
        <v>532</v>
      </c>
      <c r="D39" s="255" t="s">
        <v>129</v>
      </c>
      <c r="E39" s="255" t="s">
        <v>430</v>
      </c>
      <c r="F39" s="255" t="s">
        <v>379</v>
      </c>
      <c r="G39" s="265">
        <v>1.6</v>
      </c>
      <c r="H39" s="265">
        <v>1.7</v>
      </c>
    </row>
    <row r="40" spans="1:8" ht="13.5">
      <c r="A40" s="118" t="s">
        <v>539</v>
      </c>
      <c r="B40" s="258">
        <v>984</v>
      </c>
      <c r="C40" s="255" t="s">
        <v>532</v>
      </c>
      <c r="D40" s="255" t="s">
        <v>129</v>
      </c>
      <c r="E40" s="255" t="s">
        <v>323</v>
      </c>
      <c r="F40" s="255" t="s">
        <v>530</v>
      </c>
      <c r="G40" s="265">
        <f>G41</f>
        <v>7.6</v>
      </c>
      <c r="H40" s="265">
        <f>H41</f>
        <v>8.3</v>
      </c>
    </row>
    <row r="41" spans="1:8" ht="13.5">
      <c r="A41" s="44" t="s">
        <v>538</v>
      </c>
      <c r="B41" s="258">
        <v>984</v>
      </c>
      <c r="C41" s="255" t="s">
        <v>532</v>
      </c>
      <c r="D41" s="255" t="s">
        <v>129</v>
      </c>
      <c r="E41" s="255" t="s">
        <v>336</v>
      </c>
      <c r="F41" s="255" t="s">
        <v>530</v>
      </c>
      <c r="G41" s="265">
        <f>G42</f>
        <v>7.6</v>
      </c>
      <c r="H41" s="265">
        <f>H42</f>
        <v>8.3</v>
      </c>
    </row>
    <row r="42" spans="1:8" ht="13.5">
      <c r="A42" s="266" t="s">
        <v>278</v>
      </c>
      <c r="B42" s="258">
        <v>984</v>
      </c>
      <c r="C42" s="255" t="s">
        <v>532</v>
      </c>
      <c r="D42" s="255" t="s">
        <v>129</v>
      </c>
      <c r="E42" s="255" t="s">
        <v>336</v>
      </c>
      <c r="F42" s="255" t="s">
        <v>277</v>
      </c>
      <c r="G42" s="265">
        <v>7.6</v>
      </c>
      <c r="H42" s="265">
        <v>8.3</v>
      </c>
    </row>
    <row r="43" spans="1:8" ht="13.5">
      <c r="A43" s="266" t="s">
        <v>245</v>
      </c>
      <c r="B43" s="255" t="s">
        <v>561</v>
      </c>
      <c r="C43" s="255" t="s">
        <v>532</v>
      </c>
      <c r="D43" s="255" t="s">
        <v>129</v>
      </c>
      <c r="E43" s="255" t="s">
        <v>148</v>
      </c>
      <c r="F43" s="255" t="s">
        <v>530</v>
      </c>
      <c r="G43" s="264">
        <f>G44</f>
        <v>230</v>
      </c>
      <c r="H43" s="264">
        <f>H44</f>
        <v>470</v>
      </c>
    </row>
    <row r="44" spans="1:8" ht="13.5">
      <c r="A44" s="266" t="s">
        <v>334</v>
      </c>
      <c r="B44" s="255" t="s">
        <v>561</v>
      </c>
      <c r="C44" s="255" t="s">
        <v>532</v>
      </c>
      <c r="D44" s="255" t="s">
        <v>129</v>
      </c>
      <c r="E44" s="255" t="s">
        <v>148</v>
      </c>
      <c r="F44" s="255" t="s">
        <v>333</v>
      </c>
      <c r="G44" s="264">
        <v>230</v>
      </c>
      <c r="H44" s="264">
        <v>470</v>
      </c>
    </row>
    <row r="45" spans="1:8" ht="13.5">
      <c r="A45" s="267" t="s">
        <v>540</v>
      </c>
      <c r="B45" s="258">
        <v>984</v>
      </c>
      <c r="C45" s="268" t="s">
        <v>534</v>
      </c>
      <c r="D45" s="268" t="s">
        <v>529</v>
      </c>
      <c r="E45" s="268" t="s">
        <v>229</v>
      </c>
      <c r="F45" s="268" t="s">
        <v>530</v>
      </c>
      <c r="G45" s="265">
        <f aca="true" t="shared" si="2" ref="G45:H48">G46</f>
        <v>161.1</v>
      </c>
      <c r="H45" s="265">
        <f t="shared" si="2"/>
        <v>154</v>
      </c>
    </row>
    <row r="46" spans="1:8" ht="13.5">
      <c r="A46" s="118" t="s">
        <v>541</v>
      </c>
      <c r="B46" s="258">
        <v>984</v>
      </c>
      <c r="C46" s="255" t="s">
        <v>534</v>
      </c>
      <c r="D46" s="255" t="s">
        <v>542</v>
      </c>
      <c r="E46" s="255" t="s">
        <v>229</v>
      </c>
      <c r="F46" s="255" t="s">
        <v>530</v>
      </c>
      <c r="G46" s="265">
        <f t="shared" si="2"/>
        <v>161.1</v>
      </c>
      <c r="H46" s="265">
        <f t="shared" si="2"/>
        <v>154</v>
      </c>
    </row>
    <row r="47" spans="1:8" ht="13.5">
      <c r="A47" s="118" t="s">
        <v>228</v>
      </c>
      <c r="B47" s="258">
        <v>984</v>
      </c>
      <c r="C47" s="255" t="s">
        <v>534</v>
      </c>
      <c r="D47" s="255" t="s">
        <v>542</v>
      </c>
      <c r="E47" s="255" t="s">
        <v>318</v>
      </c>
      <c r="F47" s="255" t="s">
        <v>530</v>
      </c>
      <c r="G47" s="265">
        <f t="shared" si="2"/>
        <v>161.1</v>
      </c>
      <c r="H47" s="265">
        <f t="shared" si="2"/>
        <v>154</v>
      </c>
    </row>
    <row r="48" spans="1:8" ht="27">
      <c r="A48" s="118" t="s">
        <v>594</v>
      </c>
      <c r="B48" s="258">
        <v>984</v>
      </c>
      <c r="C48" s="255" t="s">
        <v>534</v>
      </c>
      <c r="D48" s="255" t="s">
        <v>542</v>
      </c>
      <c r="E48" s="255" t="s">
        <v>322</v>
      </c>
      <c r="F48" s="255" t="s">
        <v>530</v>
      </c>
      <c r="G48" s="265">
        <f t="shared" si="2"/>
        <v>161.1</v>
      </c>
      <c r="H48" s="265">
        <f t="shared" si="2"/>
        <v>154</v>
      </c>
    </row>
    <row r="49" spans="1:8" ht="13.5">
      <c r="A49" s="118" t="s">
        <v>376</v>
      </c>
      <c r="B49" s="258">
        <v>984</v>
      </c>
      <c r="C49" s="255" t="s">
        <v>534</v>
      </c>
      <c r="D49" s="255" t="s">
        <v>542</v>
      </c>
      <c r="E49" s="255" t="s">
        <v>322</v>
      </c>
      <c r="F49" s="255" t="s">
        <v>403</v>
      </c>
      <c r="G49" s="265">
        <v>161.1</v>
      </c>
      <c r="H49" s="265">
        <v>154</v>
      </c>
    </row>
    <row r="50" spans="1:8" ht="12" customHeight="1">
      <c r="A50" s="118" t="s">
        <v>543</v>
      </c>
      <c r="B50" s="258">
        <v>984</v>
      </c>
      <c r="C50" s="255" t="s">
        <v>542</v>
      </c>
      <c r="D50" s="255" t="s">
        <v>529</v>
      </c>
      <c r="E50" s="255" t="s">
        <v>229</v>
      </c>
      <c r="F50" s="255" t="s">
        <v>530</v>
      </c>
      <c r="G50" s="264">
        <f>G51+G56</f>
        <v>30</v>
      </c>
      <c r="H50" s="264">
        <f>H51+H56</f>
        <v>30</v>
      </c>
    </row>
    <row r="51" spans="1:8" ht="13.5">
      <c r="A51" s="126" t="s">
        <v>130</v>
      </c>
      <c r="B51" s="258">
        <v>984</v>
      </c>
      <c r="C51" s="255" t="s">
        <v>542</v>
      </c>
      <c r="D51" s="255" t="s">
        <v>544</v>
      </c>
      <c r="E51" s="255" t="s">
        <v>229</v>
      </c>
      <c r="F51" s="255" t="s">
        <v>530</v>
      </c>
      <c r="G51" s="264">
        <f aca="true" t="shared" si="3" ref="G51:H54">G52</f>
        <v>15</v>
      </c>
      <c r="H51" s="264">
        <f t="shared" si="3"/>
        <v>15</v>
      </c>
    </row>
    <row r="52" spans="1:8" ht="13.5">
      <c r="A52" s="118" t="s">
        <v>575</v>
      </c>
      <c r="B52" s="258">
        <v>984</v>
      </c>
      <c r="C52" s="255" t="s">
        <v>542</v>
      </c>
      <c r="D52" s="255" t="s">
        <v>544</v>
      </c>
      <c r="E52" s="255" t="s">
        <v>360</v>
      </c>
      <c r="F52" s="255" t="s">
        <v>530</v>
      </c>
      <c r="G52" s="264">
        <f t="shared" si="3"/>
        <v>15</v>
      </c>
      <c r="H52" s="264">
        <f t="shared" si="3"/>
        <v>15</v>
      </c>
    </row>
    <row r="53" spans="1:8" ht="13.5">
      <c r="A53" s="118" t="s">
        <v>339</v>
      </c>
      <c r="B53" s="258">
        <v>984</v>
      </c>
      <c r="C53" s="255" t="s">
        <v>542</v>
      </c>
      <c r="D53" s="255" t="s">
        <v>544</v>
      </c>
      <c r="E53" s="255" t="s">
        <v>361</v>
      </c>
      <c r="F53" s="255" t="s">
        <v>530</v>
      </c>
      <c r="G53" s="264">
        <f t="shared" si="3"/>
        <v>15</v>
      </c>
      <c r="H53" s="264">
        <f t="shared" si="3"/>
        <v>15</v>
      </c>
    </row>
    <row r="54" spans="1:8" ht="13.5">
      <c r="A54" s="118" t="s">
        <v>363</v>
      </c>
      <c r="B54" s="258">
        <v>984</v>
      </c>
      <c r="C54" s="255" t="s">
        <v>542</v>
      </c>
      <c r="D54" s="255" t="s">
        <v>544</v>
      </c>
      <c r="E54" s="255" t="s">
        <v>362</v>
      </c>
      <c r="F54" s="255" t="s">
        <v>530</v>
      </c>
      <c r="G54" s="264">
        <f t="shared" si="3"/>
        <v>15</v>
      </c>
      <c r="H54" s="264">
        <f t="shared" si="3"/>
        <v>15</v>
      </c>
    </row>
    <row r="55" spans="1:8" ht="13.5">
      <c r="A55" s="266" t="s">
        <v>380</v>
      </c>
      <c r="B55" s="258">
        <v>984</v>
      </c>
      <c r="C55" s="255" t="s">
        <v>542</v>
      </c>
      <c r="D55" s="255" t="s">
        <v>544</v>
      </c>
      <c r="E55" s="255" t="s">
        <v>362</v>
      </c>
      <c r="F55" s="255" t="s">
        <v>379</v>
      </c>
      <c r="G55" s="264">
        <v>15</v>
      </c>
      <c r="H55" s="264">
        <v>15</v>
      </c>
    </row>
    <row r="56" spans="1:8" ht="27" outlineLevel="1">
      <c r="A56" s="118" t="s">
        <v>375</v>
      </c>
      <c r="B56" s="258">
        <v>984</v>
      </c>
      <c r="C56" s="255" t="s">
        <v>542</v>
      </c>
      <c r="D56" s="255" t="s">
        <v>544</v>
      </c>
      <c r="E56" s="255" t="s">
        <v>33</v>
      </c>
      <c r="F56" s="255" t="s">
        <v>530</v>
      </c>
      <c r="G56" s="264">
        <f>G57</f>
        <v>15</v>
      </c>
      <c r="H56" s="264">
        <f>H57</f>
        <v>15</v>
      </c>
    </row>
    <row r="57" spans="1:8" ht="27" outlineLevel="1">
      <c r="A57" s="306" t="s">
        <v>35</v>
      </c>
      <c r="B57" s="258">
        <v>984</v>
      </c>
      <c r="C57" s="255" t="s">
        <v>542</v>
      </c>
      <c r="D57" s="255" t="s">
        <v>544</v>
      </c>
      <c r="E57" s="255" t="s">
        <v>34</v>
      </c>
      <c r="F57" s="255" t="s">
        <v>530</v>
      </c>
      <c r="G57" s="264">
        <f>G58</f>
        <v>15</v>
      </c>
      <c r="H57" s="264">
        <f>H58</f>
        <v>15</v>
      </c>
    </row>
    <row r="58" spans="1:8" ht="13.5" outlineLevel="1">
      <c r="A58" s="259" t="s">
        <v>105</v>
      </c>
      <c r="B58" s="258">
        <v>984</v>
      </c>
      <c r="C58" s="255" t="s">
        <v>542</v>
      </c>
      <c r="D58" s="255" t="s">
        <v>544</v>
      </c>
      <c r="E58" s="255" t="s">
        <v>34</v>
      </c>
      <c r="F58" s="255" t="s">
        <v>99</v>
      </c>
      <c r="G58" s="264">
        <v>15</v>
      </c>
      <c r="H58" s="264">
        <v>15</v>
      </c>
    </row>
    <row r="59" spans="1:8" ht="13.5">
      <c r="A59" s="118" t="s">
        <v>132</v>
      </c>
      <c r="B59" s="258">
        <v>984</v>
      </c>
      <c r="C59" s="255" t="s">
        <v>537</v>
      </c>
      <c r="D59" s="255" t="s">
        <v>529</v>
      </c>
      <c r="E59" s="255" t="s">
        <v>229</v>
      </c>
      <c r="F59" s="255" t="s">
        <v>530</v>
      </c>
      <c r="G59" s="264">
        <f>G60+G65+G70</f>
        <v>221.6</v>
      </c>
      <c r="H59" s="264">
        <f>H60+H65+H70</f>
        <v>221.8</v>
      </c>
    </row>
    <row r="60" spans="1:8" ht="13.5" hidden="1" outlineLevel="1">
      <c r="A60" s="118" t="s">
        <v>289</v>
      </c>
      <c r="B60" s="258">
        <v>984</v>
      </c>
      <c r="C60" s="255" t="s">
        <v>537</v>
      </c>
      <c r="D60" s="255" t="s">
        <v>532</v>
      </c>
      <c r="E60" s="255" t="s">
        <v>229</v>
      </c>
      <c r="F60" s="255" t="s">
        <v>530</v>
      </c>
      <c r="G60" s="264">
        <f aca="true" t="shared" si="4" ref="G60:H63">G61</f>
        <v>0</v>
      </c>
      <c r="H60" s="264">
        <f t="shared" si="4"/>
        <v>0</v>
      </c>
    </row>
    <row r="61" spans="1:8" ht="13.5" hidden="1" outlineLevel="1">
      <c r="A61" s="118" t="s">
        <v>580</v>
      </c>
      <c r="B61" s="258">
        <v>984</v>
      </c>
      <c r="C61" s="255" t="s">
        <v>537</v>
      </c>
      <c r="D61" s="255" t="s">
        <v>532</v>
      </c>
      <c r="E61" s="255" t="s">
        <v>393</v>
      </c>
      <c r="F61" s="255" t="s">
        <v>530</v>
      </c>
      <c r="G61" s="264">
        <f t="shared" si="4"/>
        <v>0</v>
      </c>
      <c r="H61" s="264">
        <f t="shared" si="4"/>
        <v>0</v>
      </c>
    </row>
    <row r="62" spans="1:8" ht="13.5" hidden="1" outlineLevel="1">
      <c r="A62" s="118" t="s">
        <v>339</v>
      </c>
      <c r="B62" s="258">
        <v>984</v>
      </c>
      <c r="C62" s="255" t="s">
        <v>537</v>
      </c>
      <c r="D62" s="255" t="s">
        <v>532</v>
      </c>
      <c r="E62" s="255" t="s">
        <v>394</v>
      </c>
      <c r="F62" s="255" t="s">
        <v>530</v>
      </c>
      <c r="G62" s="264">
        <f t="shared" si="4"/>
        <v>0</v>
      </c>
      <c r="H62" s="264">
        <f t="shared" si="4"/>
        <v>0</v>
      </c>
    </row>
    <row r="63" spans="1:8" ht="13.5" hidden="1" outlineLevel="1">
      <c r="A63" s="118" t="s">
        <v>396</v>
      </c>
      <c r="B63" s="258">
        <v>984</v>
      </c>
      <c r="C63" s="255" t="s">
        <v>537</v>
      </c>
      <c r="D63" s="255" t="s">
        <v>532</v>
      </c>
      <c r="E63" s="255" t="s">
        <v>395</v>
      </c>
      <c r="F63" s="255" t="s">
        <v>530</v>
      </c>
      <c r="G63" s="264">
        <f t="shared" si="4"/>
        <v>0</v>
      </c>
      <c r="H63" s="264">
        <f t="shared" si="4"/>
        <v>0</v>
      </c>
    </row>
    <row r="64" spans="1:8" ht="13.5" hidden="1" outlineLevel="1">
      <c r="A64" s="266" t="s">
        <v>380</v>
      </c>
      <c r="B64" s="258">
        <v>984</v>
      </c>
      <c r="C64" s="255" t="s">
        <v>537</v>
      </c>
      <c r="D64" s="255" t="s">
        <v>532</v>
      </c>
      <c r="E64" s="255" t="s">
        <v>395</v>
      </c>
      <c r="F64" s="255" t="s">
        <v>379</v>
      </c>
      <c r="G64" s="264"/>
      <c r="H64" s="264"/>
    </row>
    <row r="65" spans="1:8" ht="13.5" collapsed="1">
      <c r="A65" s="118" t="s">
        <v>266</v>
      </c>
      <c r="B65" s="258">
        <v>984</v>
      </c>
      <c r="C65" s="255" t="s">
        <v>537</v>
      </c>
      <c r="D65" s="255" t="s">
        <v>544</v>
      </c>
      <c r="E65" s="255" t="s">
        <v>229</v>
      </c>
      <c r="F65" s="255" t="s">
        <v>530</v>
      </c>
      <c r="G65" s="264">
        <f aca="true" t="shared" si="5" ref="G65:H68">G66</f>
        <v>190</v>
      </c>
      <c r="H65" s="264">
        <f t="shared" si="5"/>
        <v>190</v>
      </c>
    </row>
    <row r="66" spans="1:8" ht="13.5">
      <c r="A66" s="118" t="s">
        <v>582</v>
      </c>
      <c r="B66" s="258">
        <v>984</v>
      </c>
      <c r="C66" s="255" t="s">
        <v>537</v>
      </c>
      <c r="D66" s="255" t="s">
        <v>544</v>
      </c>
      <c r="E66" s="255" t="s">
        <v>346</v>
      </c>
      <c r="F66" s="255" t="s">
        <v>530</v>
      </c>
      <c r="G66" s="264">
        <f t="shared" si="5"/>
        <v>190</v>
      </c>
      <c r="H66" s="264">
        <f t="shared" si="5"/>
        <v>190</v>
      </c>
    </row>
    <row r="67" spans="1:8" ht="13.5">
      <c r="A67" s="118" t="s">
        <v>339</v>
      </c>
      <c r="B67" s="258">
        <v>984</v>
      </c>
      <c r="C67" s="255" t="s">
        <v>537</v>
      </c>
      <c r="D67" s="255" t="s">
        <v>544</v>
      </c>
      <c r="E67" s="255" t="s">
        <v>347</v>
      </c>
      <c r="F67" s="255" t="s">
        <v>530</v>
      </c>
      <c r="G67" s="264">
        <f t="shared" si="5"/>
        <v>190</v>
      </c>
      <c r="H67" s="264">
        <f t="shared" si="5"/>
        <v>190</v>
      </c>
    </row>
    <row r="68" spans="1:8" ht="13.5">
      <c r="A68" s="118" t="s">
        <v>349</v>
      </c>
      <c r="B68" s="258">
        <v>984</v>
      </c>
      <c r="C68" s="255" t="s">
        <v>537</v>
      </c>
      <c r="D68" s="255" t="s">
        <v>544</v>
      </c>
      <c r="E68" s="255" t="s">
        <v>348</v>
      </c>
      <c r="F68" s="255" t="s">
        <v>530</v>
      </c>
      <c r="G68" s="264">
        <f t="shared" si="5"/>
        <v>190</v>
      </c>
      <c r="H68" s="264">
        <f t="shared" si="5"/>
        <v>190</v>
      </c>
    </row>
    <row r="69" spans="1:8" ht="13.5">
      <c r="A69" s="266" t="s">
        <v>380</v>
      </c>
      <c r="B69" s="258">
        <v>984</v>
      </c>
      <c r="C69" s="255" t="s">
        <v>537</v>
      </c>
      <c r="D69" s="255" t="s">
        <v>544</v>
      </c>
      <c r="E69" s="255" t="s">
        <v>348</v>
      </c>
      <c r="F69" s="255" t="s">
        <v>379</v>
      </c>
      <c r="G69" s="264">
        <v>190</v>
      </c>
      <c r="H69" s="264">
        <v>190</v>
      </c>
    </row>
    <row r="70" spans="1:8" ht="13.5">
      <c r="A70" s="118" t="s">
        <v>131</v>
      </c>
      <c r="B70" s="258">
        <v>984</v>
      </c>
      <c r="C70" s="255" t="s">
        <v>537</v>
      </c>
      <c r="D70" s="255" t="s">
        <v>133</v>
      </c>
      <c r="E70" s="255" t="s">
        <v>229</v>
      </c>
      <c r="F70" s="255" t="s">
        <v>530</v>
      </c>
      <c r="G70" s="264">
        <f>G71+G77</f>
        <v>31.6</v>
      </c>
      <c r="H70" s="264">
        <f>H71+H77</f>
        <v>31.8</v>
      </c>
    </row>
    <row r="71" spans="1:8" ht="13.5" outlineLevel="1">
      <c r="A71" s="118" t="s">
        <v>228</v>
      </c>
      <c r="B71" s="258">
        <v>984</v>
      </c>
      <c r="C71" s="255" t="s">
        <v>537</v>
      </c>
      <c r="D71" s="255" t="s">
        <v>133</v>
      </c>
      <c r="E71" s="255" t="s">
        <v>318</v>
      </c>
      <c r="F71" s="255" t="s">
        <v>530</v>
      </c>
      <c r="G71" s="264">
        <f>G72</f>
        <v>28.6</v>
      </c>
      <c r="H71" s="264">
        <f>H72</f>
        <v>28.6</v>
      </c>
    </row>
    <row r="72" spans="1:8" ht="14.25" customHeight="1" outlineLevel="1">
      <c r="A72" s="121" t="s">
        <v>587</v>
      </c>
      <c r="B72" s="258">
        <v>984</v>
      </c>
      <c r="C72" s="255" t="s">
        <v>537</v>
      </c>
      <c r="D72" s="255" t="s">
        <v>133</v>
      </c>
      <c r="E72" s="255" t="s">
        <v>397</v>
      </c>
      <c r="F72" s="255" t="s">
        <v>530</v>
      </c>
      <c r="G72" s="264">
        <f>G73+G75</f>
        <v>28.6</v>
      </c>
      <c r="H72" s="264">
        <f>H73+H75</f>
        <v>28.6</v>
      </c>
    </row>
    <row r="73" spans="1:8" ht="13.5" outlineLevel="1">
      <c r="A73" s="269" t="s">
        <v>519</v>
      </c>
      <c r="B73" s="258">
        <v>984</v>
      </c>
      <c r="C73" s="255" t="s">
        <v>537</v>
      </c>
      <c r="D73" s="255" t="s">
        <v>133</v>
      </c>
      <c r="E73" s="255" t="s">
        <v>400</v>
      </c>
      <c r="F73" s="255" t="s">
        <v>530</v>
      </c>
      <c r="G73" s="265">
        <f>G74</f>
        <v>10.6</v>
      </c>
      <c r="H73" s="265">
        <f>H74</f>
        <v>10.6</v>
      </c>
    </row>
    <row r="74" spans="1:8" ht="13.5" outlineLevel="1">
      <c r="A74" s="259" t="s">
        <v>105</v>
      </c>
      <c r="B74" s="258">
        <v>984</v>
      </c>
      <c r="C74" s="255" t="s">
        <v>537</v>
      </c>
      <c r="D74" s="255" t="s">
        <v>133</v>
      </c>
      <c r="E74" s="255" t="s">
        <v>400</v>
      </c>
      <c r="F74" s="255" t="s">
        <v>99</v>
      </c>
      <c r="G74" s="265">
        <v>10.6</v>
      </c>
      <c r="H74" s="265">
        <v>10.6</v>
      </c>
    </row>
    <row r="75" spans="1:8" ht="101.25" customHeight="1" outlineLevel="1">
      <c r="A75" s="232" t="s">
        <v>1</v>
      </c>
      <c r="B75" s="258">
        <v>984</v>
      </c>
      <c r="C75" s="255" t="s">
        <v>537</v>
      </c>
      <c r="D75" s="255" t="s">
        <v>133</v>
      </c>
      <c r="E75" s="255" t="s">
        <v>401</v>
      </c>
      <c r="F75" s="255" t="s">
        <v>530</v>
      </c>
      <c r="G75" s="264">
        <f>G76</f>
        <v>18</v>
      </c>
      <c r="H75" s="264">
        <f>H76</f>
        <v>18</v>
      </c>
    </row>
    <row r="76" spans="1:8" ht="13.5" outlineLevel="1">
      <c r="A76" s="259" t="s">
        <v>105</v>
      </c>
      <c r="B76" s="258">
        <v>984</v>
      </c>
      <c r="C76" s="255" t="s">
        <v>537</v>
      </c>
      <c r="D76" s="255" t="s">
        <v>133</v>
      </c>
      <c r="E76" s="255" t="s">
        <v>401</v>
      </c>
      <c r="F76" s="255" t="s">
        <v>99</v>
      </c>
      <c r="G76" s="264">
        <v>18</v>
      </c>
      <c r="H76" s="264">
        <v>18</v>
      </c>
    </row>
    <row r="77" spans="1:8" ht="13.5">
      <c r="A77" s="118" t="s">
        <v>571</v>
      </c>
      <c r="B77" s="258">
        <v>984</v>
      </c>
      <c r="C77" s="255" t="s">
        <v>537</v>
      </c>
      <c r="D77" s="255" t="s">
        <v>133</v>
      </c>
      <c r="E77" s="255" t="s">
        <v>342</v>
      </c>
      <c r="F77" s="255" t="s">
        <v>530</v>
      </c>
      <c r="G77" s="264">
        <f aca="true" t="shared" si="6" ref="G77:H79">G78</f>
        <v>3</v>
      </c>
      <c r="H77" s="264">
        <f t="shared" si="6"/>
        <v>3.2</v>
      </c>
    </row>
    <row r="78" spans="1:8" ht="13.5">
      <c r="A78" s="118" t="s">
        <v>339</v>
      </c>
      <c r="B78" s="258">
        <v>984</v>
      </c>
      <c r="C78" s="255" t="s">
        <v>537</v>
      </c>
      <c r="D78" s="255" t="s">
        <v>133</v>
      </c>
      <c r="E78" s="255" t="s">
        <v>343</v>
      </c>
      <c r="F78" s="255" t="s">
        <v>530</v>
      </c>
      <c r="G78" s="264">
        <f t="shared" si="6"/>
        <v>3</v>
      </c>
      <c r="H78" s="264">
        <f t="shared" si="6"/>
        <v>3.2</v>
      </c>
    </row>
    <row r="79" spans="1:8" ht="13.5">
      <c r="A79" s="118" t="s">
        <v>345</v>
      </c>
      <c r="B79" s="258">
        <v>984</v>
      </c>
      <c r="C79" s="255" t="s">
        <v>537</v>
      </c>
      <c r="D79" s="255" t="s">
        <v>133</v>
      </c>
      <c r="E79" s="255" t="s">
        <v>344</v>
      </c>
      <c r="F79" s="255" t="s">
        <v>530</v>
      </c>
      <c r="G79" s="264">
        <f t="shared" si="6"/>
        <v>3</v>
      </c>
      <c r="H79" s="264">
        <f t="shared" si="6"/>
        <v>3.2</v>
      </c>
    </row>
    <row r="80" spans="1:8" ht="13.5">
      <c r="A80" s="266" t="s">
        <v>380</v>
      </c>
      <c r="B80" s="258">
        <v>984</v>
      </c>
      <c r="C80" s="255" t="s">
        <v>537</v>
      </c>
      <c r="D80" s="255" t="s">
        <v>133</v>
      </c>
      <c r="E80" s="255" t="s">
        <v>344</v>
      </c>
      <c r="F80" s="255" t="s">
        <v>379</v>
      </c>
      <c r="G80" s="264">
        <v>3</v>
      </c>
      <c r="H80" s="264">
        <v>3.2</v>
      </c>
    </row>
    <row r="81" spans="1:8" ht="13.5">
      <c r="A81" s="118" t="s">
        <v>547</v>
      </c>
      <c r="B81" s="258">
        <v>984</v>
      </c>
      <c r="C81" s="255" t="s">
        <v>548</v>
      </c>
      <c r="D81" s="255" t="s">
        <v>529</v>
      </c>
      <c r="E81" s="255" t="s">
        <v>229</v>
      </c>
      <c r="F81" s="255" t="s">
        <v>530</v>
      </c>
      <c r="G81" s="264">
        <f>G82+G87</f>
        <v>1020</v>
      </c>
      <c r="H81" s="264">
        <f>H82+H87</f>
        <v>1051</v>
      </c>
    </row>
    <row r="82" spans="1:8" ht="13.5" hidden="1" outlineLevel="1">
      <c r="A82" s="118" t="s">
        <v>549</v>
      </c>
      <c r="B82" s="258">
        <v>984</v>
      </c>
      <c r="C82" s="255" t="s">
        <v>548</v>
      </c>
      <c r="D82" s="255" t="s">
        <v>532</v>
      </c>
      <c r="E82" s="255" t="s">
        <v>229</v>
      </c>
      <c r="F82" s="255" t="s">
        <v>530</v>
      </c>
      <c r="G82" s="264">
        <f aca="true" t="shared" si="7" ref="G82:H85">G83</f>
        <v>0</v>
      </c>
      <c r="H82" s="264">
        <f t="shared" si="7"/>
        <v>0</v>
      </c>
    </row>
    <row r="83" spans="1:8" ht="13.5" hidden="1" outlineLevel="1">
      <c r="A83" s="118" t="s">
        <v>581</v>
      </c>
      <c r="B83" s="258">
        <v>984</v>
      </c>
      <c r="C83" s="255" t="s">
        <v>548</v>
      </c>
      <c r="D83" s="255" t="s">
        <v>532</v>
      </c>
      <c r="E83" s="255" t="s">
        <v>552</v>
      </c>
      <c r="F83" s="255" t="s">
        <v>530</v>
      </c>
      <c r="G83" s="264">
        <f t="shared" si="7"/>
        <v>0</v>
      </c>
      <c r="H83" s="264">
        <f t="shared" si="7"/>
        <v>0</v>
      </c>
    </row>
    <row r="84" spans="1:8" ht="13.5" hidden="1" outlineLevel="1">
      <c r="A84" s="118" t="s">
        <v>339</v>
      </c>
      <c r="B84" s="258">
        <v>984</v>
      </c>
      <c r="C84" s="255" t="s">
        <v>548</v>
      </c>
      <c r="D84" s="255" t="s">
        <v>532</v>
      </c>
      <c r="E84" s="255" t="s">
        <v>553</v>
      </c>
      <c r="F84" s="255" t="s">
        <v>530</v>
      </c>
      <c r="G84" s="264">
        <f t="shared" si="7"/>
        <v>0</v>
      </c>
      <c r="H84" s="264">
        <f t="shared" si="7"/>
        <v>0</v>
      </c>
    </row>
    <row r="85" spans="1:8" ht="13.5" hidden="1" outlineLevel="1">
      <c r="A85" s="118" t="s">
        <v>87</v>
      </c>
      <c r="B85" s="258">
        <v>984</v>
      </c>
      <c r="C85" s="255" t="s">
        <v>548</v>
      </c>
      <c r="D85" s="255" t="s">
        <v>532</v>
      </c>
      <c r="E85" s="255" t="s">
        <v>86</v>
      </c>
      <c r="F85" s="255" t="s">
        <v>530</v>
      </c>
      <c r="G85" s="264">
        <f t="shared" si="7"/>
        <v>0</v>
      </c>
      <c r="H85" s="264">
        <f t="shared" si="7"/>
        <v>0</v>
      </c>
    </row>
    <row r="86" spans="1:8" ht="14.25" customHeight="1" hidden="1" outlineLevel="1">
      <c r="A86" s="266" t="s">
        <v>419</v>
      </c>
      <c r="B86" s="258">
        <v>984</v>
      </c>
      <c r="C86" s="255" t="s">
        <v>548</v>
      </c>
      <c r="D86" s="255" t="s">
        <v>532</v>
      </c>
      <c r="E86" s="255" t="s">
        <v>86</v>
      </c>
      <c r="F86" s="255" t="s">
        <v>418</v>
      </c>
      <c r="G86" s="264"/>
      <c r="H86" s="264"/>
    </row>
    <row r="87" spans="1:8" ht="13.5" collapsed="1">
      <c r="A87" s="118" t="s">
        <v>451</v>
      </c>
      <c r="B87" s="258">
        <v>984</v>
      </c>
      <c r="C87" s="255" t="s">
        <v>548</v>
      </c>
      <c r="D87" s="255" t="s">
        <v>542</v>
      </c>
      <c r="E87" s="255" t="s">
        <v>229</v>
      </c>
      <c r="F87" s="255" t="s">
        <v>530</v>
      </c>
      <c r="G87" s="264">
        <f>G88+G92+G101</f>
        <v>1020</v>
      </c>
      <c r="H87" s="264">
        <f>H88+H92+H101</f>
        <v>1051</v>
      </c>
    </row>
    <row r="88" spans="1:8" ht="13.5" customHeight="1" hidden="1" outlineLevel="1">
      <c r="A88" s="118" t="s">
        <v>570</v>
      </c>
      <c r="B88" s="258">
        <v>984</v>
      </c>
      <c r="C88" s="255" t="s">
        <v>548</v>
      </c>
      <c r="D88" s="255" t="s">
        <v>542</v>
      </c>
      <c r="E88" s="255" t="s">
        <v>337</v>
      </c>
      <c r="F88" s="255" t="s">
        <v>530</v>
      </c>
      <c r="G88" s="264">
        <f aca="true" t="shared" si="8" ref="G88:H90">G89</f>
        <v>0</v>
      </c>
      <c r="H88" s="264">
        <f t="shared" si="8"/>
        <v>0</v>
      </c>
    </row>
    <row r="89" spans="1:8" ht="13.5" customHeight="1" hidden="1" outlineLevel="1">
      <c r="A89" s="118" t="s">
        <v>339</v>
      </c>
      <c r="B89" s="258">
        <v>984</v>
      </c>
      <c r="C89" s="255" t="s">
        <v>548</v>
      </c>
      <c r="D89" s="255" t="s">
        <v>542</v>
      </c>
      <c r="E89" s="255" t="s">
        <v>338</v>
      </c>
      <c r="F89" s="255" t="s">
        <v>530</v>
      </c>
      <c r="G89" s="264">
        <f t="shared" si="8"/>
        <v>0</v>
      </c>
      <c r="H89" s="264">
        <f t="shared" si="8"/>
        <v>0</v>
      </c>
    </row>
    <row r="90" spans="1:8" ht="13.5" customHeight="1" hidden="1" outlineLevel="1">
      <c r="A90" s="118" t="s">
        <v>341</v>
      </c>
      <c r="B90" s="258">
        <v>984</v>
      </c>
      <c r="C90" s="255" t="s">
        <v>548</v>
      </c>
      <c r="D90" s="255" t="s">
        <v>542</v>
      </c>
      <c r="E90" s="255" t="s">
        <v>340</v>
      </c>
      <c r="F90" s="255" t="s">
        <v>530</v>
      </c>
      <c r="G90" s="264">
        <f t="shared" si="8"/>
        <v>0</v>
      </c>
      <c r="H90" s="264">
        <f t="shared" si="8"/>
        <v>0</v>
      </c>
    </row>
    <row r="91" spans="1:8" ht="13.5" customHeight="1" hidden="1" outlineLevel="1">
      <c r="A91" s="266" t="s">
        <v>380</v>
      </c>
      <c r="B91" s="258">
        <v>984</v>
      </c>
      <c r="C91" s="255" t="s">
        <v>548</v>
      </c>
      <c r="D91" s="255" t="s">
        <v>542</v>
      </c>
      <c r="E91" s="255" t="s">
        <v>340</v>
      </c>
      <c r="F91" s="255" t="s">
        <v>379</v>
      </c>
      <c r="G91" s="264"/>
      <c r="H91" s="264"/>
    </row>
    <row r="92" spans="1:8" ht="13.5" collapsed="1">
      <c r="A92" s="118" t="s">
        <v>574</v>
      </c>
      <c r="B92" s="258">
        <v>984</v>
      </c>
      <c r="C92" s="255" t="s">
        <v>548</v>
      </c>
      <c r="D92" s="255" t="s">
        <v>542</v>
      </c>
      <c r="E92" s="255" t="s">
        <v>356</v>
      </c>
      <c r="F92" s="255" t="s">
        <v>530</v>
      </c>
      <c r="G92" s="264">
        <f>G93</f>
        <v>870</v>
      </c>
      <c r="H92" s="264">
        <f>H93</f>
        <v>901</v>
      </c>
    </row>
    <row r="93" spans="1:8" ht="13.5">
      <c r="A93" s="118" t="s">
        <v>339</v>
      </c>
      <c r="B93" s="258">
        <v>984</v>
      </c>
      <c r="C93" s="255" t="s">
        <v>548</v>
      </c>
      <c r="D93" s="255" t="s">
        <v>542</v>
      </c>
      <c r="E93" s="255" t="s">
        <v>357</v>
      </c>
      <c r="F93" s="255" t="s">
        <v>530</v>
      </c>
      <c r="G93" s="264">
        <f>G94+G97+G99</f>
        <v>870</v>
      </c>
      <c r="H93" s="264">
        <f>H94+H97+H99</f>
        <v>901</v>
      </c>
    </row>
    <row r="94" spans="1:8" ht="13.5">
      <c r="A94" s="118" t="s">
        <v>359</v>
      </c>
      <c r="B94" s="258">
        <v>984</v>
      </c>
      <c r="C94" s="255" t="s">
        <v>548</v>
      </c>
      <c r="D94" s="255" t="s">
        <v>542</v>
      </c>
      <c r="E94" s="255" t="s">
        <v>358</v>
      </c>
      <c r="F94" s="255" t="s">
        <v>530</v>
      </c>
      <c r="G94" s="264">
        <f>G95</f>
        <v>285</v>
      </c>
      <c r="H94" s="264">
        <f>H95</f>
        <v>295</v>
      </c>
    </row>
    <row r="95" spans="1:8" ht="13.5">
      <c r="A95" s="266" t="s">
        <v>380</v>
      </c>
      <c r="B95" s="258">
        <v>984</v>
      </c>
      <c r="C95" s="255" t="s">
        <v>548</v>
      </c>
      <c r="D95" s="255" t="s">
        <v>542</v>
      </c>
      <c r="E95" s="255" t="s">
        <v>358</v>
      </c>
      <c r="F95" s="255" t="s">
        <v>379</v>
      </c>
      <c r="G95" s="264">
        <v>285</v>
      </c>
      <c r="H95" s="264">
        <v>295</v>
      </c>
    </row>
    <row r="96" spans="1:8" ht="13.5">
      <c r="A96" s="118" t="s">
        <v>93</v>
      </c>
      <c r="B96" s="258">
        <v>984</v>
      </c>
      <c r="C96" s="255" t="s">
        <v>548</v>
      </c>
      <c r="D96" s="255" t="s">
        <v>542</v>
      </c>
      <c r="E96" s="255" t="s">
        <v>91</v>
      </c>
      <c r="F96" s="255" t="s">
        <v>530</v>
      </c>
      <c r="G96" s="264">
        <f>G97</f>
        <v>400</v>
      </c>
      <c r="H96" s="264">
        <f>H97</f>
        <v>421</v>
      </c>
    </row>
    <row r="97" spans="1:8" ht="13.5">
      <c r="A97" s="266" t="s">
        <v>380</v>
      </c>
      <c r="B97" s="258">
        <v>984</v>
      </c>
      <c r="C97" s="255" t="s">
        <v>548</v>
      </c>
      <c r="D97" s="255" t="s">
        <v>542</v>
      </c>
      <c r="E97" s="255" t="s">
        <v>32</v>
      </c>
      <c r="F97" s="255" t="s">
        <v>379</v>
      </c>
      <c r="G97" s="264">
        <v>400</v>
      </c>
      <c r="H97" s="264">
        <v>421</v>
      </c>
    </row>
    <row r="98" spans="1:8" ht="13.5">
      <c r="A98" s="118" t="s">
        <v>94</v>
      </c>
      <c r="B98" s="258">
        <v>984</v>
      </c>
      <c r="C98" s="255" t="s">
        <v>548</v>
      </c>
      <c r="D98" s="255" t="s">
        <v>542</v>
      </c>
      <c r="E98" s="255" t="s">
        <v>92</v>
      </c>
      <c r="F98" s="255" t="s">
        <v>530</v>
      </c>
      <c r="G98" s="264">
        <f>G99</f>
        <v>185</v>
      </c>
      <c r="H98" s="264">
        <f>H99</f>
        <v>185</v>
      </c>
    </row>
    <row r="99" spans="1:8" ht="13.5">
      <c r="A99" s="266" t="s">
        <v>380</v>
      </c>
      <c r="B99" s="258">
        <v>984</v>
      </c>
      <c r="C99" s="255" t="s">
        <v>548</v>
      </c>
      <c r="D99" s="255" t="s">
        <v>542</v>
      </c>
      <c r="E99" s="255" t="s">
        <v>92</v>
      </c>
      <c r="F99" s="255" t="s">
        <v>379</v>
      </c>
      <c r="G99" s="264">
        <f>200-15</f>
        <v>185</v>
      </c>
      <c r="H99" s="264">
        <f>200-15</f>
        <v>185</v>
      </c>
    </row>
    <row r="100" spans="1:8" ht="13.5">
      <c r="A100" s="118" t="s">
        <v>232</v>
      </c>
      <c r="B100" s="258"/>
      <c r="C100" s="255"/>
      <c r="D100" s="255"/>
      <c r="E100" s="255" t="s">
        <v>233</v>
      </c>
      <c r="F100" s="255"/>
      <c r="G100" s="265"/>
      <c r="H100" s="265"/>
    </row>
    <row r="101" spans="1:8" ht="14.25" customHeight="1">
      <c r="A101" s="259" t="s">
        <v>22</v>
      </c>
      <c r="B101" s="258">
        <v>984</v>
      </c>
      <c r="C101" s="255" t="s">
        <v>548</v>
      </c>
      <c r="D101" s="255" t="s">
        <v>542</v>
      </c>
      <c r="E101" s="255" t="s">
        <v>234</v>
      </c>
      <c r="F101" s="255" t="s">
        <v>530</v>
      </c>
      <c r="G101" s="264">
        <f aca="true" t="shared" si="9" ref="G101:H103">G102</f>
        <v>150</v>
      </c>
      <c r="H101" s="264">
        <f t="shared" si="9"/>
        <v>150</v>
      </c>
    </row>
    <row r="102" spans="1:8" ht="13.5">
      <c r="A102" s="118" t="s">
        <v>339</v>
      </c>
      <c r="B102" s="258">
        <v>984</v>
      </c>
      <c r="C102" s="255" t="s">
        <v>548</v>
      </c>
      <c r="D102" s="255" t="s">
        <v>542</v>
      </c>
      <c r="E102" s="255" t="s">
        <v>90</v>
      </c>
      <c r="F102" s="255" t="s">
        <v>530</v>
      </c>
      <c r="G102" s="264">
        <f t="shared" si="9"/>
        <v>150</v>
      </c>
      <c r="H102" s="264">
        <f t="shared" si="9"/>
        <v>150</v>
      </c>
    </row>
    <row r="103" spans="1:8" ht="13.5">
      <c r="A103" s="118" t="s">
        <v>18</v>
      </c>
      <c r="B103" s="258">
        <v>984</v>
      </c>
      <c r="C103" s="255" t="s">
        <v>548</v>
      </c>
      <c r="D103" s="255" t="s">
        <v>542</v>
      </c>
      <c r="E103" s="255" t="s">
        <v>89</v>
      </c>
      <c r="F103" s="255" t="s">
        <v>530</v>
      </c>
      <c r="G103" s="264">
        <f t="shared" si="9"/>
        <v>150</v>
      </c>
      <c r="H103" s="264">
        <f t="shared" si="9"/>
        <v>150</v>
      </c>
    </row>
    <row r="104" spans="1:8" ht="13.5">
      <c r="A104" s="266" t="s">
        <v>380</v>
      </c>
      <c r="B104" s="258">
        <v>984</v>
      </c>
      <c r="C104" s="255" t="s">
        <v>548</v>
      </c>
      <c r="D104" s="255" t="s">
        <v>542</v>
      </c>
      <c r="E104" s="255" t="s">
        <v>89</v>
      </c>
      <c r="F104" s="255" t="s">
        <v>379</v>
      </c>
      <c r="G104" s="264">
        <v>150</v>
      </c>
      <c r="H104" s="264">
        <v>150</v>
      </c>
    </row>
    <row r="105" spans="1:8" ht="13.5">
      <c r="A105" s="118" t="s">
        <v>100</v>
      </c>
      <c r="B105" s="258">
        <v>984</v>
      </c>
      <c r="C105" s="255" t="s">
        <v>101</v>
      </c>
      <c r="D105" s="255" t="s">
        <v>529</v>
      </c>
      <c r="E105" s="255" t="s">
        <v>229</v>
      </c>
      <c r="F105" s="255" t="s">
        <v>530</v>
      </c>
      <c r="G105" s="264">
        <f>G106+G111</f>
        <v>51</v>
      </c>
      <c r="H105" s="264">
        <f>H106+H111</f>
        <v>52</v>
      </c>
    </row>
    <row r="106" spans="1:8" ht="13.5" hidden="1" outlineLevel="1">
      <c r="A106" s="118" t="s">
        <v>301</v>
      </c>
      <c r="B106" s="258">
        <v>984</v>
      </c>
      <c r="C106" s="255" t="s">
        <v>101</v>
      </c>
      <c r="D106" s="255" t="s">
        <v>548</v>
      </c>
      <c r="E106" s="255" t="s">
        <v>229</v>
      </c>
      <c r="F106" s="255" t="s">
        <v>530</v>
      </c>
      <c r="G106" s="265">
        <f aca="true" t="shared" si="10" ref="G106:H109">G107</f>
        <v>0</v>
      </c>
      <c r="H106" s="265">
        <f t="shared" si="10"/>
        <v>0</v>
      </c>
    </row>
    <row r="107" spans="1:8" ht="13.5" hidden="1" outlineLevel="1">
      <c r="A107" s="118" t="s">
        <v>583</v>
      </c>
      <c r="B107" s="258">
        <v>984</v>
      </c>
      <c r="C107" s="255" t="s">
        <v>101</v>
      </c>
      <c r="D107" s="255" t="s">
        <v>548</v>
      </c>
      <c r="E107" s="255" t="s">
        <v>318</v>
      </c>
      <c r="F107" s="255" t="s">
        <v>530</v>
      </c>
      <c r="G107" s="265">
        <f t="shared" si="10"/>
        <v>0</v>
      </c>
      <c r="H107" s="265">
        <f t="shared" si="10"/>
        <v>0</v>
      </c>
    </row>
    <row r="108" spans="1:8" ht="27" hidden="1" outlineLevel="1">
      <c r="A108" s="256" t="s">
        <v>426</v>
      </c>
      <c r="B108" s="258">
        <v>984</v>
      </c>
      <c r="C108" s="255" t="s">
        <v>101</v>
      </c>
      <c r="D108" s="255" t="s">
        <v>548</v>
      </c>
      <c r="E108" s="255" t="s">
        <v>425</v>
      </c>
      <c r="F108" s="255" t="s">
        <v>530</v>
      </c>
      <c r="G108" s="265">
        <f t="shared" si="10"/>
        <v>0</v>
      </c>
      <c r="H108" s="265">
        <f t="shared" si="10"/>
        <v>0</v>
      </c>
    </row>
    <row r="109" spans="1:8" ht="27" hidden="1" outlineLevel="1">
      <c r="A109" s="256" t="s">
        <v>551</v>
      </c>
      <c r="B109" s="258">
        <v>984</v>
      </c>
      <c r="C109" s="255" t="s">
        <v>101</v>
      </c>
      <c r="D109" s="255" t="s">
        <v>548</v>
      </c>
      <c r="E109" s="255" t="s">
        <v>550</v>
      </c>
      <c r="F109" s="255" t="s">
        <v>530</v>
      </c>
      <c r="G109" s="265">
        <f t="shared" si="10"/>
        <v>0</v>
      </c>
      <c r="H109" s="265">
        <f t="shared" si="10"/>
        <v>0</v>
      </c>
    </row>
    <row r="110" spans="1:8" ht="13.5" hidden="1" outlineLevel="1">
      <c r="A110" s="118" t="s">
        <v>376</v>
      </c>
      <c r="B110" s="258">
        <v>984</v>
      </c>
      <c r="C110" s="255" t="s">
        <v>101</v>
      </c>
      <c r="D110" s="255" t="s">
        <v>548</v>
      </c>
      <c r="E110" s="255" t="s">
        <v>550</v>
      </c>
      <c r="F110" s="255" t="s">
        <v>403</v>
      </c>
      <c r="G110" s="265"/>
      <c r="H110" s="265"/>
    </row>
    <row r="111" spans="1:8" ht="13.5" collapsed="1">
      <c r="A111" s="118" t="s">
        <v>102</v>
      </c>
      <c r="B111" s="258">
        <v>984</v>
      </c>
      <c r="C111" s="255" t="s">
        <v>101</v>
      </c>
      <c r="D111" s="255" t="s">
        <v>101</v>
      </c>
      <c r="E111" s="255" t="s">
        <v>229</v>
      </c>
      <c r="F111" s="255" t="s">
        <v>530</v>
      </c>
      <c r="G111" s="264">
        <f aca="true" t="shared" si="11" ref="G111:H114">G112</f>
        <v>51</v>
      </c>
      <c r="H111" s="264">
        <f t="shared" si="11"/>
        <v>52</v>
      </c>
    </row>
    <row r="112" spans="1:8" ht="13.5">
      <c r="A112" s="118" t="s">
        <v>578</v>
      </c>
      <c r="B112" s="258">
        <v>984</v>
      </c>
      <c r="C112" s="255" t="s">
        <v>101</v>
      </c>
      <c r="D112" s="255" t="s">
        <v>101</v>
      </c>
      <c r="E112" s="255" t="s">
        <v>382</v>
      </c>
      <c r="F112" s="255" t="s">
        <v>530</v>
      </c>
      <c r="G112" s="264">
        <f t="shared" si="11"/>
        <v>51</v>
      </c>
      <c r="H112" s="264">
        <f t="shared" si="11"/>
        <v>52</v>
      </c>
    </row>
    <row r="113" spans="1:8" ht="13.5">
      <c r="A113" s="118" t="s">
        <v>339</v>
      </c>
      <c r="B113" s="258">
        <v>984</v>
      </c>
      <c r="C113" s="255" t="s">
        <v>101</v>
      </c>
      <c r="D113" s="255" t="s">
        <v>101</v>
      </c>
      <c r="E113" s="255" t="s">
        <v>383</v>
      </c>
      <c r="F113" s="255" t="s">
        <v>530</v>
      </c>
      <c r="G113" s="264">
        <f t="shared" si="11"/>
        <v>51</v>
      </c>
      <c r="H113" s="264">
        <f t="shared" si="11"/>
        <v>52</v>
      </c>
    </row>
    <row r="114" spans="1:8" ht="13.5">
      <c r="A114" s="118" t="s">
        <v>385</v>
      </c>
      <c r="B114" s="258">
        <v>984</v>
      </c>
      <c r="C114" s="255" t="s">
        <v>101</v>
      </c>
      <c r="D114" s="255" t="s">
        <v>101</v>
      </c>
      <c r="E114" s="255" t="s">
        <v>384</v>
      </c>
      <c r="F114" s="255" t="s">
        <v>530</v>
      </c>
      <c r="G114" s="264">
        <f t="shared" si="11"/>
        <v>51</v>
      </c>
      <c r="H114" s="264">
        <f t="shared" si="11"/>
        <v>52</v>
      </c>
    </row>
    <row r="115" spans="1:8" ht="13.5">
      <c r="A115" s="266" t="s">
        <v>380</v>
      </c>
      <c r="B115" s="258">
        <v>984</v>
      </c>
      <c r="C115" s="255" t="s">
        <v>101</v>
      </c>
      <c r="D115" s="255" t="s">
        <v>101</v>
      </c>
      <c r="E115" s="255" t="s">
        <v>384</v>
      </c>
      <c r="F115" s="255" t="s">
        <v>379</v>
      </c>
      <c r="G115" s="264">
        <v>51</v>
      </c>
      <c r="H115" s="264">
        <v>52</v>
      </c>
    </row>
    <row r="116" spans="1:8" ht="13.5">
      <c r="A116" s="259" t="s">
        <v>134</v>
      </c>
      <c r="B116" s="258">
        <v>984</v>
      </c>
      <c r="C116" s="255" t="s">
        <v>103</v>
      </c>
      <c r="D116" s="255" t="s">
        <v>529</v>
      </c>
      <c r="E116" s="255" t="s">
        <v>229</v>
      </c>
      <c r="F116" s="255" t="s">
        <v>530</v>
      </c>
      <c r="G116" s="264">
        <f>G117</f>
        <v>392.5</v>
      </c>
      <c r="H116" s="264">
        <f>H117</f>
        <v>392.5</v>
      </c>
    </row>
    <row r="117" spans="1:8" ht="13.5">
      <c r="A117" s="259" t="s">
        <v>104</v>
      </c>
      <c r="B117" s="258">
        <v>984</v>
      </c>
      <c r="C117" s="255" t="s">
        <v>103</v>
      </c>
      <c r="D117" s="255" t="s">
        <v>532</v>
      </c>
      <c r="E117" s="255" t="s">
        <v>229</v>
      </c>
      <c r="F117" s="255" t="s">
        <v>530</v>
      </c>
      <c r="G117" s="264">
        <f>G118</f>
        <v>392.5</v>
      </c>
      <c r="H117" s="264">
        <f>H118</f>
        <v>392.5</v>
      </c>
    </row>
    <row r="118" spans="1:8" ht="13.5">
      <c r="A118" s="259" t="s">
        <v>577</v>
      </c>
      <c r="B118" s="258">
        <v>984</v>
      </c>
      <c r="C118" s="255" t="s">
        <v>103</v>
      </c>
      <c r="D118" s="255" t="s">
        <v>532</v>
      </c>
      <c r="E118" s="255" t="s">
        <v>370</v>
      </c>
      <c r="F118" s="255" t="s">
        <v>530</v>
      </c>
      <c r="G118" s="264">
        <f>G119+G124</f>
        <v>392.5</v>
      </c>
      <c r="H118" s="264">
        <f>H119+H124</f>
        <v>392.5</v>
      </c>
    </row>
    <row r="119" spans="1:8" ht="13.5">
      <c r="A119" s="118" t="s">
        <v>339</v>
      </c>
      <c r="B119" s="258">
        <v>984</v>
      </c>
      <c r="C119" s="255" t="s">
        <v>103</v>
      </c>
      <c r="D119" s="255" t="s">
        <v>532</v>
      </c>
      <c r="E119" s="255" t="s">
        <v>371</v>
      </c>
      <c r="F119" s="255" t="s">
        <v>530</v>
      </c>
      <c r="G119" s="264">
        <f>G120+G122</f>
        <v>102.5</v>
      </c>
      <c r="H119" s="264">
        <f>H120+H122</f>
        <v>102.5</v>
      </c>
    </row>
    <row r="120" spans="1:8" ht="13.5">
      <c r="A120" s="257" t="s">
        <v>373</v>
      </c>
      <c r="B120" s="258">
        <v>984</v>
      </c>
      <c r="C120" s="255" t="s">
        <v>103</v>
      </c>
      <c r="D120" s="255" t="s">
        <v>532</v>
      </c>
      <c r="E120" s="255" t="s">
        <v>372</v>
      </c>
      <c r="F120" s="255" t="s">
        <v>530</v>
      </c>
      <c r="G120" s="264">
        <f>G121</f>
        <v>67</v>
      </c>
      <c r="H120" s="264">
        <f>H121</f>
        <v>67</v>
      </c>
    </row>
    <row r="121" spans="1:8" ht="13.5">
      <c r="A121" s="266" t="s">
        <v>380</v>
      </c>
      <c r="B121" s="258">
        <v>984</v>
      </c>
      <c r="C121" s="255" t="s">
        <v>103</v>
      </c>
      <c r="D121" s="255" t="s">
        <v>532</v>
      </c>
      <c r="E121" s="255" t="s">
        <v>372</v>
      </c>
      <c r="F121" s="255" t="s">
        <v>379</v>
      </c>
      <c r="G121" s="264">
        <v>67</v>
      </c>
      <c r="H121" s="264">
        <v>67</v>
      </c>
    </row>
    <row r="122" spans="1:8" ht="13.5">
      <c r="A122" s="257" t="s">
        <v>402</v>
      </c>
      <c r="B122" s="258">
        <v>984</v>
      </c>
      <c r="C122" s="255" t="s">
        <v>103</v>
      </c>
      <c r="D122" s="255" t="s">
        <v>532</v>
      </c>
      <c r="E122" s="255" t="s">
        <v>386</v>
      </c>
      <c r="F122" s="255" t="s">
        <v>530</v>
      </c>
      <c r="G122" s="264">
        <f>G123</f>
        <v>35.5</v>
      </c>
      <c r="H122" s="264">
        <f>H123</f>
        <v>35.5</v>
      </c>
    </row>
    <row r="123" spans="1:8" ht="13.5">
      <c r="A123" s="266" t="s">
        <v>380</v>
      </c>
      <c r="B123" s="258">
        <v>984</v>
      </c>
      <c r="C123" s="255" t="s">
        <v>103</v>
      </c>
      <c r="D123" s="255" t="s">
        <v>532</v>
      </c>
      <c r="E123" s="255" t="s">
        <v>386</v>
      </c>
      <c r="F123" s="255" t="s">
        <v>379</v>
      </c>
      <c r="G123" s="264">
        <v>35.5</v>
      </c>
      <c r="H123" s="264">
        <v>35.5</v>
      </c>
    </row>
    <row r="124" spans="1:8" ht="12" customHeight="1">
      <c r="A124" s="121" t="s">
        <v>587</v>
      </c>
      <c r="B124" s="258">
        <v>984</v>
      </c>
      <c r="C124" s="255" t="s">
        <v>103</v>
      </c>
      <c r="D124" s="255" t="s">
        <v>532</v>
      </c>
      <c r="E124" s="255" t="s">
        <v>374</v>
      </c>
      <c r="F124" s="255" t="s">
        <v>530</v>
      </c>
      <c r="G124" s="264">
        <f>G125+G127</f>
        <v>290</v>
      </c>
      <c r="H124" s="264">
        <f>H125+H127</f>
        <v>290</v>
      </c>
    </row>
    <row r="125" spans="1:8" ht="24.75" customHeight="1">
      <c r="A125" s="118" t="s">
        <v>156</v>
      </c>
      <c r="B125" s="258">
        <v>984</v>
      </c>
      <c r="C125" s="255" t="s">
        <v>103</v>
      </c>
      <c r="D125" s="255" t="s">
        <v>532</v>
      </c>
      <c r="E125" s="255" t="s">
        <v>590</v>
      </c>
      <c r="F125" s="255" t="s">
        <v>530</v>
      </c>
      <c r="G125" s="264">
        <f>G126</f>
        <v>50</v>
      </c>
      <c r="H125" s="264">
        <f>H126</f>
        <v>50</v>
      </c>
    </row>
    <row r="126" spans="1:8" ht="13.5">
      <c r="A126" s="259" t="s">
        <v>105</v>
      </c>
      <c r="B126" s="258">
        <v>984</v>
      </c>
      <c r="C126" s="255" t="s">
        <v>103</v>
      </c>
      <c r="D126" s="255" t="s">
        <v>532</v>
      </c>
      <c r="E126" s="255" t="s">
        <v>590</v>
      </c>
      <c r="F126" s="255" t="s">
        <v>99</v>
      </c>
      <c r="G126" s="264">
        <v>50</v>
      </c>
      <c r="H126" s="264">
        <v>50</v>
      </c>
    </row>
    <row r="127" spans="1:8" ht="13.5">
      <c r="A127" s="118" t="s">
        <v>157</v>
      </c>
      <c r="B127" s="258">
        <v>984</v>
      </c>
      <c r="C127" s="255" t="s">
        <v>103</v>
      </c>
      <c r="D127" s="255" t="s">
        <v>532</v>
      </c>
      <c r="E127" s="255" t="s">
        <v>381</v>
      </c>
      <c r="F127" s="255" t="s">
        <v>530</v>
      </c>
      <c r="G127" s="264">
        <f>G128</f>
        <v>240</v>
      </c>
      <c r="H127" s="264">
        <f>H128</f>
        <v>240</v>
      </c>
    </row>
    <row r="128" spans="1:8" ht="13.5">
      <c r="A128" s="259" t="s">
        <v>105</v>
      </c>
      <c r="B128" s="258">
        <v>984</v>
      </c>
      <c r="C128" s="255" t="s">
        <v>103</v>
      </c>
      <c r="D128" s="255" t="s">
        <v>532</v>
      </c>
      <c r="E128" s="255" t="s">
        <v>381</v>
      </c>
      <c r="F128" s="255" t="s">
        <v>99</v>
      </c>
      <c r="G128" s="264">
        <v>240</v>
      </c>
      <c r="H128" s="264">
        <v>240</v>
      </c>
    </row>
    <row r="129" spans="1:8" ht="13.5">
      <c r="A129" s="256" t="s">
        <v>302</v>
      </c>
      <c r="B129" s="258">
        <v>984</v>
      </c>
      <c r="C129" s="255" t="s">
        <v>546</v>
      </c>
      <c r="D129" s="255" t="s">
        <v>529</v>
      </c>
      <c r="E129" s="255" t="s">
        <v>229</v>
      </c>
      <c r="F129" s="255" t="s">
        <v>530</v>
      </c>
      <c r="G129" s="273">
        <f aca="true" t="shared" si="12" ref="G129:H133">G130</f>
        <v>12.66</v>
      </c>
      <c r="H129" s="273">
        <f t="shared" si="12"/>
        <v>12.66</v>
      </c>
    </row>
    <row r="130" spans="1:8" ht="13.5">
      <c r="A130" s="256" t="s">
        <v>303</v>
      </c>
      <c r="B130" s="258">
        <v>984</v>
      </c>
      <c r="C130" s="255" t="s">
        <v>546</v>
      </c>
      <c r="D130" s="255" t="s">
        <v>532</v>
      </c>
      <c r="E130" s="255" t="s">
        <v>229</v>
      </c>
      <c r="F130" s="255" t="s">
        <v>530</v>
      </c>
      <c r="G130" s="273">
        <f t="shared" si="12"/>
        <v>12.66</v>
      </c>
      <c r="H130" s="273">
        <f t="shared" si="12"/>
        <v>12.66</v>
      </c>
    </row>
    <row r="131" spans="1:8" ht="13.5">
      <c r="A131" s="118" t="s">
        <v>228</v>
      </c>
      <c r="B131" s="258">
        <v>984</v>
      </c>
      <c r="C131" s="255" t="s">
        <v>546</v>
      </c>
      <c r="D131" s="255" t="s">
        <v>532</v>
      </c>
      <c r="E131" s="255" t="s">
        <v>318</v>
      </c>
      <c r="F131" s="255" t="s">
        <v>530</v>
      </c>
      <c r="G131" s="273">
        <f t="shared" si="12"/>
        <v>12.66</v>
      </c>
      <c r="H131" s="273">
        <f t="shared" si="12"/>
        <v>12.66</v>
      </c>
    </row>
    <row r="132" spans="1:8" ht="13.5">
      <c r="A132" s="256" t="s">
        <v>304</v>
      </c>
      <c r="B132" s="258">
        <v>984</v>
      </c>
      <c r="C132" s="255" t="s">
        <v>546</v>
      </c>
      <c r="D132" s="255" t="s">
        <v>532</v>
      </c>
      <c r="E132" s="255" t="s">
        <v>481</v>
      </c>
      <c r="F132" s="255" t="s">
        <v>530</v>
      </c>
      <c r="G132" s="273">
        <f t="shared" si="12"/>
        <v>12.66</v>
      </c>
      <c r="H132" s="273">
        <f t="shared" si="12"/>
        <v>12.66</v>
      </c>
    </row>
    <row r="133" spans="1:8" ht="13.5">
      <c r="A133" s="256" t="s">
        <v>593</v>
      </c>
      <c r="B133" s="258">
        <v>984</v>
      </c>
      <c r="C133" s="255" t="s">
        <v>546</v>
      </c>
      <c r="D133" s="255" t="s">
        <v>532</v>
      </c>
      <c r="E133" s="255" t="s">
        <v>482</v>
      </c>
      <c r="F133" s="255" t="s">
        <v>530</v>
      </c>
      <c r="G133" s="273">
        <f t="shared" si="12"/>
        <v>12.66</v>
      </c>
      <c r="H133" s="273">
        <f t="shared" si="12"/>
        <v>12.66</v>
      </c>
    </row>
    <row r="134" spans="1:8" ht="13.5">
      <c r="A134" s="266" t="s">
        <v>270</v>
      </c>
      <c r="B134" s="258">
        <v>984</v>
      </c>
      <c r="C134" s="255" t="s">
        <v>546</v>
      </c>
      <c r="D134" s="255" t="s">
        <v>532</v>
      </c>
      <c r="E134" s="255" t="s">
        <v>482</v>
      </c>
      <c r="F134" s="255" t="s">
        <v>269</v>
      </c>
      <c r="G134" s="273">
        <v>12.66</v>
      </c>
      <c r="H134" s="273">
        <v>12.66</v>
      </c>
    </row>
    <row r="135" spans="1:8" ht="13.5">
      <c r="A135" s="118" t="s">
        <v>136</v>
      </c>
      <c r="B135" s="258">
        <v>984</v>
      </c>
      <c r="C135" s="255" t="s">
        <v>135</v>
      </c>
      <c r="D135" s="255" t="s">
        <v>529</v>
      </c>
      <c r="E135" s="255" t="s">
        <v>229</v>
      </c>
      <c r="F135" s="255" t="s">
        <v>530</v>
      </c>
      <c r="G135" s="264">
        <f>G136</f>
        <v>90.7</v>
      </c>
      <c r="H135" s="264">
        <f>H136</f>
        <v>90.7</v>
      </c>
    </row>
    <row r="136" spans="1:8" ht="13.5">
      <c r="A136" s="118" t="s">
        <v>137</v>
      </c>
      <c r="B136" s="258">
        <v>984</v>
      </c>
      <c r="C136" s="255" t="s">
        <v>135</v>
      </c>
      <c r="D136" s="255" t="s">
        <v>534</v>
      </c>
      <c r="E136" s="255" t="s">
        <v>560</v>
      </c>
      <c r="F136" s="255" t="s">
        <v>530</v>
      </c>
      <c r="G136" s="264">
        <f>G137</f>
        <v>90.7</v>
      </c>
      <c r="H136" s="264">
        <f>H137</f>
        <v>90.7</v>
      </c>
    </row>
    <row r="137" spans="1:8" ht="13.5">
      <c r="A137" s="259" t="s">
        <v>579</v>
      </c>
      <c r="B137" s="258">
        <v>984</v>
      </c>
      <c r="C137" s="255" t="s">
        <v>135</v>
      </c>
      <c r="D137" s="255" t="s">
        <v>534</v>
      </c>
      <c r="E137" s="255" t="s">
        <v>387</v>
      </c>
      <c r="F137" s="255" t="s">
        <v>530</v>
      </c>
      <c r="G137" s="264">
        <f>G138+G141</f>
        <v>90.7</v>
      </c>
      <c r="H137" s="264">
        <f>H138+H141</f>
        <v>90.7</v>
      </c>
    </row>
    <row r="138" spans="1:8" ht="13.5">
      <c r="A138" s="118" t="s">
        <v>339</v>
      </c>
      <c r="B138" s="258">
        <v>984</v>
      </c>
      <c r="C138" s="255" t="s">
        <v>135</v>
      </c>
      <c r="D138" s="255" t="s">
        <v>534</v>
      </c>
      <c r="E138" s="255" t="s">
        <v>388</v>
      </c>
      <c r="F138" s="255" t="s">
        <v>530</v>
      </c>
      <c r="G138" s="264">
        <f>G139</f>
        <v>40.7</v>
      </c>
      <c r="H138" s="264">
        <f>H139</f>
        <v>40.7</v>
      </c>
    </row>
    <row r="139" spans="1:8" ht="13.5">
      <c r="A139" s="257" t="s">
        <v>390</v>
      </c>
      <c r="B139" s="258">
        <v>984</v>
      </c>
      <c r="C139" s="255" t="s">
        <v>135</v>
      </c>
      <c r="D139" s="255" t="s">
        <v>534</v>
      </c>
      <c r="E139" s="255" t="s">
        <v>389</v>
      </c>
      <c r="F139" s="255" t="s">
        <v>530</v>
      </c>
      <c r="G139" s="264">
        <f>G140</f>
        <v>40.7</v>
      </c>
      <c r="H139" s="264">
        <f>H140</f>
        <v>40.7</v>
      </c>
    </row>
    <row r="140" spans="1:8" ht="13.5">
      <c r="A140" s="266" t="s">
        <v>380</v>
      </c>
      <c r="B140" s="258">
        <v>984</v>
      </c>
      <c r="C140" s="255" t="s">
        <v>135</v>
      </c>
      <c r="D140" s="255" t="s">
        <v>534</v>
      </c>
      <c r="E140" s="255" t="s">
        <v>389</v>
      </c>
      <c r="F140" s="255" t="s">
        <v>379</v>
      </c>
      <c r="G140" s="264">
        <v>40.7</v>
      </c>
      <c r="H140" s="264">
        <v>40.7</v>
      </c>
    </row>
    <row r="141" spans="1:8" ht="14.25" customHeight="1">
      <c r="A141" s="121" t="s">
        <v>587</v>
      </c>
      <c r="B141" s="258">
        <v>984</v>
      </c>
      <c r="C141" s="255" t="s">
        <v>135</v>
      </c>
      <c r="D141" s="255" t="s">
        <v>534</v>
      </c>
      <c r="E141" s="255" t="s">
        <v>391</v>
      </c>
      <c r="F141" s="255" t="s">
        <v>530</v>
      </c>
      <c r="G141" s="264">
        <f>G142</f>
        <v>50</v>
      </c>
      <c r="H141" s="264">
        <f>H142</f>
        <v>50</v>
      </c>
    </row>
    <row r="142" spans="1:8" ht="27">
      <c r="A142" s="118" t="s">
        <v>309</v>
      </c>
      <c r="B142" s="258">
        <v>984</v>
      </c>
      <c r="C142" s="255" t="s">
        <v>135</v>
      </c>
      <c r="D142" s="255" t="s">
        <v>534</v>
      </c>
      <c r="E142" s="255" t="s">
        <v>392</v>
      </c>
      <c r="F142" s="255" t="s">
        <v>530</v>
      </c>
      <c r="G142" s="264">
        <f>G143</f>
        <v>50</v>
      </c>
      <c r="H142" s="264">
        <f>H143</f>
        <v>50</v>
      </c>
    </row>
    <row r="143" spans="1:8" ht="13.5">
      <c r="A143" s="259" t="s">
        <v>105</v>
      </c>
      <c r="B143" s="258">
        <v>984</v>
      </c>
      <c r="C143" s="255" t="s">
        <v>135</v>
      </c>
      <c r="D143" s="255" t="s">
        <v>534</v>
      </c>
      <c r="E143" s="255" t="s">
        <v>392</v>
      </c>
      <c r="F143" s="255" t="s">
        <v>99</v>
      </c>
      <c r="G143" s="264">
        <v>50</v>
      </c>
      <c r="H143" s="264">
        <v>50</v>
      </c>
    </row>
    <row r="144" spans="1:8" ht="25.5">
      <c r="A144" s="103" t="s">
        <v>107</v>
      </c>
      <c r="B144" s="262">
        <v>994</v>
      </c>
      <c r="C144" s="263" t="s">
        <v>529</v>
      </c>
      <c r="D144" s="263" t="s">
        <v>529</v>
      </c>
      <c r="E144" s="276" t="s">
        <v>229</v>
      </c>
      <c r="F144" s="263" t="s">
        <v>239</v>
      </c>
      <c r="G144" s="277">
        <f aca="true" t="shared" si="13" ref="G144:H146">G145</f>
        <v>1979.2399999999998</v>
      </c>
      <c r="H144" s="277">
        <f t="shared" si="13"/>
        <v>1893.3000000000002</v>
      </c>
    </row>
    <row r="145" spans="1:8" ht="13.5">
      <c r="A145" s="118" t="s">
        <v>531</v>
      </c>
      <c r="B145" s="258">
        <v>994</v>
      </c>
      <c r="C145" s="255" t="s">
        <v>532</v>
      </c>
      <c r="D145" s="255" t="s">
        <v>529</v>
      </c>
      <c r="E145" s="255" t="s">
        <v>229</v>
      </c>
      <c r="F145" s="255" t="s">
        <v>530</v>
      </c>
      <c r="G145" s="265">
        <f t="shared" si="13"/>
        <v>1979.2399999999998</v>
      </c>
      <c r="H145" s="265">
        <f t="shared" si="13"/>
        <v>1893.3000000000002</v>
      </c>
    </row>
    <row r="146" spans="1:8" ht="13.5">
      <c r="A146" s="118" t="s">
        <v>538</v>
      </c>
      <c r="B146" s="258">
        <v>994</v>
      </c>
      <c r="C146" s="255" t="s">
        <v>532</v>
      </c>
      <c r="D146" s="255" t="s">
        <v>129</v>
      </c>
      <c r="E146" s="255" t="s">
        <v>229</v>
      </c>
      <c r="F146" s="255" t="s">
        <v>530</v>
      </c>
      <c r="G146" s="265">
        <f t="shared" si="13"/>
        <v>1979.2399999999998</v>
      </c>
      <c r="H146" s="265">
        <f t="shared" si="13"/>
        <v>1893.3000000000002</v>
      </c>
    </row>
    <row r="147" spans="1:8" ht="13.5">
      <c r="A147" s="272" t="s">
        <v>576</v>
      </c>
      <c r="B147" s="258">
        <v>994</v>
      </c>
      <c r="C147" s="255" t="s">
        <v>532</v>
      </c>
      <c r="D147" s="255" t="s">
        <v>129</v>
      </c>
      <c r="E147" s="255" t="s">
        <v>364</v>
      </c>
      <c r="F147" s="255" t="s">
        <v>530</v>
      </c>
      <c r="G147" s="265">
        <f>G150+G148</f>
        <v>1979.2399999999998</v>
      </c>
      <c r="H147" s="265">
        <f>H150+H148</f>
        <v>1893.3000000000002</v>
      </c>
    </row>
    <row r="148" spans="1:8" ht="13.5">
      <c r="A148" s="272" t="s">
        <v>422</v>
      </c>
      <c r="B148" s="258">
        <v>994</v>
      </c>
      <c r="C148" s="255" t="s">
        <v>532</v>
      </c>
      <c r="D148" s="255" t="s">
        <v>129</v>
      </c>
      <c r="E148" s="255" t="s">
        <v>366</v>
      </c>
      <c r="F148" s="255" t="s">
        <v>530</v>
      </c>
      <c r="G148" s="265">
        <f>G149</f>
        <v>603.6</v>
      </c>
      <c r="H148" s="265">
        <f>H149</f>
        <v>603.6</v>
      </c>
    </row>
    <row r="149" spans="1:8" ht="13.5">
      <c r="A149" s="118" t="s">
        <v>376</v>
      </c>
      <c r="B149" s="258">
        <v>994</v>
      </c>
      <c r="C149" s="255" t="s">
        <v>532</v>
      </c>
      <c r="D149" s="255" t="s">
        <v>129</v>
      </c>
      <c r="E149" s="255" t="s">
        <v>366</v>
      </c>
      <c r="F149" s="255" t="s">
        <v>403</v>
      </c>
      <c r="G149" s="265">
        <v>603.6</v>
      </c>
      <c r="H149" s="265">
        <v>603.6</v>
      </c>
    </row>
    <row r="150" spans="1:8" ht="13.5">
      <c r="A150" s="118" t="s">
        <v>339</v>
      </c>
      <c r="B150" s="258">
        <v>994</v>
      </c>
      <c r="C150" s="255" t="s">
        <v>532</v>
      </c>
      <c r="D150" s="255" t="s">
        <v>129</v>
      </c>
      <c r="E150" s="255" t="s">
        <v>367</v>
      </c>
      <c r="F150" s="255" t="s">
        <v>530</v>
      </c>
      <c r="G150" s="265">
        <f>G151</f>
        <v>1375.6399999999999</v>
      </c>
      <c r="H150" s="265">
        <f>H151</f>
        <v>1289.7</v>
      </c>
    </row>
    <row r="151" spans="1:8" ht="13.5">
      <c r="A151" s="118" t="s">
        <v>369</v>
      </c>
      <c r="B151" s="258">
        <v>994</v>
      </c>
      <c r="C151" s="255" t="s">
        <v>532</v>
      </c>
      <c r="D151" s="255" t="s">
        <v>129</v>
      </c>
      <c r="E151" s="255" t="s">
        <v>368</v>
      </c>
      <c r="F151" s="255" t="s">
        <v>530</v>
      </c>
      <c r="G151" s="265">
        <f>G152+G153</f>
        <v>1375.6399999999999</v>
      </c>
      <c r="H151" s="265">
        <f>H152+H153</f>
        <v>1289.7</v>
      </c>
    </row>
    <row r="152" spans="1:8" ht="13.5">
      <c r="A152" s="266" t="s">
        <v>380</v>
      </c>
      <c r="B152" s="258">
        <v>994</v>
      </c>
      <c r="C152" s="255" t="s">
        <v>532</v>
      </c>
      <c r="D152" s="255" t="s">
        <v>129</v>
      </c>
      <c r="E152" s="255" t="s">
        <v>368</v>
      </c>
      <c r="F152" s="255" t="s">
        <v>379</v>
      </c>
      <c r="G152" s="265">
        <f>915.54-83.6</f>
        <v>831.9399999999999</v>
      </c>
      <c r="H152" s="265">
        <f>829.6-83.6</f>
        <v>746</v>
      </c>
    </row>
    <row r="153" spans="1:8" ht="13.5">
      <c r="A153" s="266" t="s">
        <v>278</v>
      </c>
      <c r="B153" s="258">
        <v>994</v>
      </c>
      <c r="C153" s="255" t="s">
        <v>532</v>
      </c>
      <c r="D153" s="255" t="s">
        <v>129</v>
      </c>
      <c r="E153" s="255" t="s">
        <v>368</v>
      </c>
      <c r="F153" s="255" t="s">
        <v>277</v>
      </c>
      <c r="G153" s="265">
        <v>543.7</v>
      </c>
      <c r="H153" s="265">
        <v>543.7</v>
      </c>
    </row>
  </sheetData>
  <sheetProtection/>
  <mergeCells count="10">
    <mergeCell ref="A5:G5"/>
    <mergeCell ref="A6:G6"/>
    <mergeCell ref="A7:G7"/>
    <mergeCell ref="A9:A10"/>
    <mergeCell ref="B9:B10"/>
    <mergeCell ref="C9:C10"/>
    <mergeCell ref="D9:D10"/>
    <mergeCell ref="E9:E10"/>
    <mergeCell ref="G9:H9"/>
    <mergeCell ref="F9:F10"/>
  </mergeCells>
  <printOptions/>
  <pageMargins left="0.52" right="0.24" top="0.42" bottom="0.43" header="0.5" footer="0.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F16" sqref="F16"/>
    </sheetView>
  </sheetViews>
  <sheetFormatPr defaultColWidth="9.00390625" defaultRowHeight="12.75" outlineLevelRow="1"/>
  <cols>
    <col min="1" max="1" width="37.375" style="0" customWidth="1"/>
    <col min="2" max="2" width="22.25390625" style="0" customWidth="1"/>
    <col min="3" max="3" width="11.875" style="0" customWidth="1"/>
    <col min="4" max="4" width="13.25390625" style="0" customWidth="1"/>
  </cols>
  <sheetData>
    <row r="1" spans="1:5" ht="13.5" customHeight="1">
      <c r="A1" s="47"/>
      <c r="B1" s="144"/>
      <c r="C1" s="144"/>
      <c r="D1" s="144" t="s">
        <v>244</v>
      </c>
      <c r="E1" s="144"/>
    </row>
    <row r="2" spans="1:5" ht="13.5" customHeight="1">
      <c r="A2" s="47"/>
      <c r="B2" s="144"/>
      <c r="C2" s="144"/>
      <c r="D2" s="144" t="s">
        <v>158</v>
      </c>
      <c r="E2" s="144"/>
    </row>
    <row r="3" spans="1:5" ht="12.75" customHeight="1">
      <c r="A3" s="47"/>
      <c r="B3" s="144"/>
      <c r="C3" s="144"/>
      <c r="D3" s="144" t="s">
        <v>37</v>
      </c>
      <c r="E3" s="144"/>
    </row>
    <row r="4" spans="1:5" ht="12.75" hidden="1" outlineLevel="1">
      <c r="A4" s="53"/>
      <c r="B4" s="144"/>
      <c r="C4" s="144"/>
      <c r="D4" s="144" t="s">
        <v>223</v>
      </c>
      <c r="E4" s="144"/>
    </row>
    <row r="5" spans="1:4" ht="12.75" collapsed="1">
      <c r="A5" s="53"/>
      <c r="B5" s="55"/>
      <c r="C5" s="55"/>
      <c r="D5" s="56"/>
    </row>
    <row r="6" spans="1:3" ht="15.75">
      <c r="A6" s="363" t="s">
        <v>178</v>
      </c>
      <c r="B6" s="363"/>
      <c r="C6" s="363"/>
    </row>
    <row r="7" spans="1:3" ht="15.75">
      <c r="A7" s="363" t="s">
        <v>208</v>
      </c>
      <c r="B7" s="363"/>
      <c r="C7" s="363"/>
    </row>
    <row r="8" spans="1:3" ht="15.75">
      <c r="A8" s="363" t="s">
        <v>207</v>
      </c>
      <c r="B8" s="363"/>
      <c r="C8" s="363"/>
    </row>
    <row r="9" spans="1:3" ht="15.75">
      <c r="A9" s="363" t="s">
        <v>563</v>
      </c>
      <c r="B9" s="363"/>
      <c r="C9" s="363"/>
    </row>
    <row r="10" spans="1:4" ht="16.5" thickBot="1">
      <c r="A10" s="51"/>
      <c r="B10" s="51"/>
      <c r="C10" s="52"/>
      <c r="D10" s="52" t="s">
        <v>209</v>
      </c>
    </row>
    <row r="11" spans="1:4" s="162" customFormat="1" ht="26.25" thickBot="1">
      <c r="A11" s="159" t="s">
        <v>525</v>
      </c>
      <c r="B11" s="160" t="s">
        <v>456</v>
      </c>
      <c r="C11" s="161" t="s">
        <v>300</v>
      </c>
      <c r="D11" s="161" t="s">
        <v>442</v>
      </c>
    </row>
    <row r="12" spans="1:4" ht="24.75" customHeight="1">
      <c r="A12" s="145" t="s">
        <v>180</v>
      </c>
      <c r="B12" s="153" t="s">
        <v>181</v>
      </c>
      <c r="C12" s="93">
        <f>C18</f>
        <v>0</v>
      </c>
      <c r="D12" s="93">
        <f>D18</f>
        <v>0</v>
      </c>
    </row>
    <row r="13" spans="1:4" ht="15">
      <c r="A13" s="146" t="s">
        <v>182</v>
      </c>
      <c r="B13" s="154"/>
      <c r="C13" s="57"/>
      <c r="D13" s="57"/>
    </row>
    <row r="14" spans="1:4" ht="22.5" customHeight="1">
      <c r="A14" s="147" t="s">
        <v>183</v>
      </c>
      <c r="B14" s="155" t="s">
        <v>184</v>
      </c>
      <c r="C14" s="58">
        <v>0</v>
      </c>
      <c r="D14" s="58">
        <v>0</v>
      </c>
    </row>
    <row r="15" spans="1:4" ht="24" customHeight="1">
      <c r="A15" s="148" t="s">
        <v>185</v>
      </c>
      <c r="B15" s="155" t="s">
        <v>186</v>
      </c>
      <c r="C15" s="59"/>
      <c r="D15" s="59"/>
    </row>
    <row r="16" spans="1:4" ht="96">
      <c r="A16" s="148" t="s">
        <v>187</v>
      </c>
      <c r="B16" s="156" t="s">
        <v>188</v>
      </c>
      <c r="C16" s="59"/>
      <c r="D16" s="59"/>
    </row>
    <row r="17" spans="1:4" ht="96">
      <c r="A17" s="148" t="s">
        <v>189</v>
      </c>
      <c r="B17" s="156" t="s">
        <v>206</v>
      </c>
      <c r="C17" s="59"/>
      <c r="D17" s="59"/>
    </row>
    <row r="18" spans="1:4" ht="24">
      <c r="A18" s="147" t="s">
        <v>190</v>
      </c>
      <c r="B18" s="155" t="s">
        <v>191</v>
      </c>
      <c r="C18" s="92">
        <f>C24-C20</f>
        <v>0</v>
      </c>
      <c r="D18" s="92">
        <f>D24-D20</f>
        <v>0</v>
      </c>
    </row>
    <row r="19" spans="1:4" ht="14.25">
      <c r="A19" s="149" t="s">
        <v>192</v>
      </c>
      <c r="B19" s="155" t="s">
        <v>193</v>
      </c>
      <c r="C19" s="92">
        <f aca="true" t="shared" si="0" ref="C19:D21">C20</f>
        <v>9067.7</v>
      </c>
      <c r="D19" s="299">
        <f t="shared" si="0"/>
        <v>9294.060000000001</v>
      </c>
    </row>
    <row r="20" spans="1:4" ht="15">
      <c r="A20" s="150" t="s">
        <v>194</v>
      </c>
      <c r="B20" s="157" t="s">
        <v>195</v>
      </c>
      <c r="C20" s="278">
        <f t="shared" si="0"/>
        <v>9067.7</v>
      </c>
      <c r="D20" s="300">
        <f t="shared" si="0"/>
        <v>9294.060000000001</v>
      </c>
    </row>
    <row r="21" spans="1:4" ht="24">
      <c r="A21" s="151" t="s">
        <v>196</v>
      </c>
      <c r="B21" s="156" t="s">
        <v>197</v>
      </c>
      <c r="C21" s="278">
        <f t="shared" si="0"/>
        <v>9067.7</v>
      </c>
      <c r="D21" s="300">
        <f t="shared" si="0"/>
        <v>9294.060000000001</v>
      </c>
    </row>
    <row r="22" spans="1:4" ht="24">
      <c r="A22" s="151" t="s">
        <v>210</v>
      </c>
      <c r="B22" s="156" t="s">
        <v>213</v>
      </c>
      <c r="C22" s="278">
        <f>' №10 (5)'!C101</f>
        <v>9067.7</v>
      </c>
      <c r="D22" s="300">
        <f>' №10 (5)'!D101</f>
        <v>9294.060000000001</v>
      </c>
    </row>
    <row r="23" spans="1:4" ht="14.25">
      <c r="A23" s="149" t="s">
        <v>198</v>
      </c>
      <c r="B23" s="155" t="s">
        <v>199</v>
      </c>
      <c r="C23" s="92">
        <f aca="true" t="shared" si="1" ref="C23:D25">C24</f>
        <v>9067.7</v>
      </c>
      <c r="D23" s="299">
        <f t="shared" si="1"/>
        <v>9294.06</v>
      </c>
    </row>
    <row r="24" spans="1:4" ht="15">
      <c r="A24" s="151" t="s">
        <v>200</v>
      </c>
      <c r="B24" s="156" t="s">
        <v>201</v>
      </c>
      <c r="C24" s="278">
        <f t="shared" si="1"/>
        <v>9067.7</v>
      </c>
      <c r="D24" s="300">
        <f t="shared" si="1"/>
        <v>9294.06</v>
      </c>
    </row>
    <row r="25" spans="1:4" ht="24">
      <c r="A25" s="152" t="s">
        <v>202</v>
      </c>
      <c r="B25" s="158" t="s">
        <v>203</v>
      </c>
      <c r="C25" s="278">
        <f t="shared" si="1"/>
        <v>9067.7</v>
      </c>
      <c r="D25" s="300">
        <f t="shared" si="1"/>
        <v>9294.06</v>
      </c>
    </row>
    <row r="26" spans="1:4" ht="24">
      <c r="A26" s="152" t="s">
        <v>211</v>
      </c>
      <c r="B26" s="158" t="s">
        <v>212</v>
      </c>
      <c r="C26" s="278">
        <f>'№12 (7)'!D14</f>
        <v>9067.7</v>
      </c>
      <c r="D26" s="300">
        <f>'№12 (7)'!E14</f>
        <v>9294.06</v>
      </c>
    </row>
    <row r="27" spans="1:4" ht="15.75">
      <c r="A27" s="48"/>
      <c r="B27" s="48"/>
      <c r="C27" s="49"/>
      <c r="D27" s="49"/>
    </row>
    <row r="28" spans="1:3" ht="15.75">
      <c r="A28" s="344" t="s">
        <v>204</v>
      </c>
      <c r="B28" s="344"/>
      <c r="C28" s="344"/>
    </row>
    <row r="29" spans="1:4" ht="15">
      <c r="A29" s="50"/>
      <c r="B29" s="50"/>
      <c r="C29" s="50"/>
      <c r="D29" s="50"/>
    </row>
  </sheetData>
  <sheetProtection/>
  <mergeCells count="5">
    <mergeCell ref="A28:C28"/>
    <mergeCell ref="A6:C6"/>
    <mergeCell ref="A7:C7"/>
    <mergeCell ref="A8:C8"/>
    <mergeCell ref="A9:C9"/>
  </mergeCells>
  <printOptions/>
  <pageMargins left="0.75" right="0.75" top="0.32" bottom="0.58" header="0.2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4" sqref="A4:B4"/>
    </sheetView>
  </sheetViews>
  <sheetFormatPr defaultColWidth="9.00390625" defaultRowHeight="12.75" outlineLevelRow="1"/>
  <cols>
    <col min="2" max="2" width="73.75390625" style="0" customWidth="1"/>
  </cols>
  <sheetData>
    <row r="1" spans="1:2" ht="12.75">
      <c r="A1" s="331" t="s">
        <v>126</v>
      </c>
      <c r="B1" s="332"/>
    </row>
    <row r="2" spans="1:2" ht="12.75">
      <c r="A2" s="331" t="s">
        <v>455</v>
      </c>
      <c r="B2" s="332"/>
    </row>
    <row r="3" spans="1:2" ht="12.75">
      <c r="A3" s="331" t="s">
        <v>453</v>
      </c>
      <c r="B3" s="332"/>
    </row>
    <row r="4" spans="1:2" ht="12.75">
      <c r="A4" s="331" t="s">
        <v>37</v>
      </c>
      <c r="B4" s="332"/>
    </row>
    <row r="5" spans="1:2" ht="12.75" hidden="1" outlineLevel="1">
      <c r="A5" s="331" t="s">
        <v>13</v>
      </c>
      <c r="B5" s="332"/>
    </row>
    <row r="6" spans="1:2" ht="12.75" collapsed="1">
      <c r="A6" s="18"/>
      <c r="B6" s="19"/>
    </row>
    <row r="7" spans="1:2" ht="12.75">
      <c r="A7" s="18"/>
      <c r="B7" s="19"/>
    </row>
    <row r="8" spans="1:2" ht="12.75">
      <c r="A8" s="24"/>
      <c r="B8" s="25"/>
    </row>
    <row r="9" spans="1:2" ht="12.75">
      <c r="A9" s="333" t="s">
        <v>127</v>
      </c>
      <c r="B9" s="333"/>
    </row>
    <row r="10" spans="1:2" ht="12.75">
      <c r="A10" s="333" t="s">
        <v>222</v>
      </c>
      <c r="B10" s="333"/>
    </row>
    <row r="11" spans="1:2" ht="12.75">
      <c r="A11" s="333" t="s">
        <v>221</v>
      </c>
      <c r="B11" s="333"/>
    </row>
    <row r="12" spans="1:2" ht="12.75">
      <c r="A12" s="233"/>
      <c r="B12" s="91"/>
    </row>
    <row r="13" spans="1:2" s="8" customFormat="1" ht="12.75">
      <c r="A13" s="234" t="s">
        <v>516</v>
      </c>
      <c r="B13" s="235" t="s">
        <v>517</v>
      </c>
    </row>
    <row r="14" spans="1:2" ht="12.75">
      <c r="A14" s="236">
        <v>1</v>
      </c>
      <c r="B14" s="237">
        <v>2</v>
      </c>
    </row>
    <row r="15" spans="1:2" ht="38.25">
      <c r="A15" s="238" t="s">
        <v>554</v>
      </c>
      <c r="B15" s="86" t="s">
        <v>555</v>
      </c>
    </row>
    <row r="16" spans="1:2" ht="12.75">
      <c r="A16" s="238" t="s">
        <v>3</v>
      </c>
      <c r="B16" s="86" t="s">
        <v>4</v>
      </c>
    </row>
    <row r="17" spans="1:2" ht="12.75">
      <c r="A17" s="238" t="s">
        <v>403</v>
      </c>
      <c r="B17" s="86" t="s">
        <v>376</v>
      </c>
    </row>
    <row r="18" spans="1:2" ht="25.5" hidden="1" outlineLevel="1">
      <c r="A18" s="238" t="s">
        <v>404</v>
      </c>
      <c r="B18" s="239" t="s">
        <v>405</v>
      </c>
    </row>
    <row r="19" spans="1:2" ht="25.5" hidden="1" outlineLevel="1">
      <c r="A19" s="238" t="s">
        <v>406</v>
      </c>
      <c r="B19" s="239" t="s">
        <v>414</v>
      </c>
    </row>
    <row r="20" spans="1:2" ht="12.75" collapsed="1">
      <c r="A20" s="238" t="s">
        <v>377</v>
      </c>
      <c r="B20" s="239" t="s">
        <v>378</v>
      </c>
    </row>
    <row r="21" spans="1:2" ht="25.5">
      <c r="A21" s="238" t="s">
        <v>379</v>
      </c>
      <c r="B21" s="239" t="s">
        <v>380</v>
      </c>
    </row>
    <row r="22" spans="1:2" ht="25.5" hidden="1" outlineLevel="1">
      <c r="A22" s="238" t="s">
        <v>407</v>
      </c>
      <c r="B22" s="239" t="s">
        <v>408</v>
      </c>
    </row>
    <row r="23" spans="1:2" ht="12.75" collapsed="1">
      <c r="A23" s="238" t="s">
        <v>556</v>
      </c>
      <c r="B23" s="239" t="s">
        <v>557</v>
      </c>
    </row>
    <row r="24" spans="1:2" ht="12.75">
      <c r="A24" s="238" t="s">
        <v>269</v>
      </c>
      <c r="B24" s="239" t="s">
        <v>270</v>
      </c>
    </row>
    <row r="25" spans="1:2" ht="12.75" hidden="1" outlineLevel="1">
      <c r="A25" s="238" t="s">
        <v>409</v>
      </c>
      <c r="B25" s="240" t="s">
        <v>415</v>
      </c>
    </row>
    <row r="26" spans="1:2" ht="25.5" collapsed="1">
      <c r="A26" s="238" t="s">
        <v>558</v>
      </c>
      <c r="B26" s="239" t="s">
        <v>559</v>
      </c>
    </row>
    <row r="27" spans="1:2" ht="12.75">
      <c r="A27" s="238" t="s">
        <v>272</v>
      </c>
      <c r="B27" s="240" t="s">
        <v>271</v>
      </c>
    </row>
    <row r="28" spans="1:2" ht="25.5" hidden="1" outlineLevel="1">
      <c r="A28" s="238" t="s">
        <v>410</v>
      </c>
      <c r="B28" s="239" t="s">
        <v>416</v>
      </c>
    </row>
    <row r="29" spans="1:2" ht="12.75" collapsed="1">
      <c r="A29" s="238" t="s">
        <v>95</v>
      </c>
      <c r="B29" s="239" t="s">
        <v>96</v>
      </c>
    </row>
    <row r="30" spans="1:2" ht="25.5" hidden="1" outlineLevel="1">
      <c r="A30" s="238" t="s">
        <v>97</v>
      </c>
      <c r="B30" s="239" t="s">
        <v>98</v>
      </c>
    </row>
    <row r="31" spans="1:2" ht="25.5" hidden="1" outlineLevel="1">
      <c r="A31" s="238" t="s">
        <v>273</v>
      </c>
      <c r="B31" s="239" t="s">
        <v>274</v>
      </c>
    </row>
    <row r="32" spans="1:2" ht="38.25" hidden="1" outlineLevel="1">
      <c r="A32" s="238" t="s">
        <v>411</v>
      </c>
      <c r="B32" s="239" t="s">
        <v>413</v>
      </c>
    </row>
    <row r="33" spans="1:2" ht="38.25" hidden="1" outlineLevel="1">
      <c r="A33" s="238" t="s">
        <v>412</v>
      </c>
      <c r="B33" s="239" t="s">
        <v>417</v>
      </c>
    </row>
    <row r="34" spans="1:2" ht="12.75" collapsed="1">
      <c r="A34" s="238" t="s">
        <v>535</v>
      </c>
      <c r="B34" s="239" t="s">
        <v>452</v>
      </c>
    </row>
    <row r="35" spans="1:2" ht="12.75">
      <c r="A35" s="238" t="s">
        <v>99</v>
      </c>
      <c r="B35" s="239" t="s">
        <v>105</v>
      </c>
    </row>
    <row r="36" spans="1:2" ht="25.5" hidden="1" outlineLevel="1">
      <c r="A36" s="238" t="s">
        <v>418</v>
      </c>
      <c r="B36" s="239" t="s">
        <v>419</v>
      </c>
    </row>
    <row r="37" spans="1:2" ht="12.75" collapsed="1">
      <c r="A37" s="238" t="s">
        <v>150</v>
      </c>
      <c r="B37" s="239" t="s">
        <v>149</v>
      </c>
    </row>
    <row r="38" spans="1:2" ht="25.5">
      <c r="A38" s="238" t="s">
        <v>420</v>
      </c>
      <c r="B38" s="239" t="s">
        <v>324</v>
      </c>
    </row>
    <row r="39" spans="1:2" ht="12.75">
      <c r="A39" s="238" t="s">
        <v>275</v>
      </c>
      <c r="B39" s="239" t="s">
        <v>276</v>
      </c>
    </row>
    <row r="40" spans="1:2" ht="63.75" hidden="1" outlineLevel="1">
      <c r="A40" s="238" t="s">
        <v>325</v>
      </c>
      <c r="B40" s="239" t="s">
        <v>326</v>
      </c>
    </row>
    <row r="41" spans="1:2" ht="12.75" collapsed="1">
      <c r="A41" s="238" t="s">
        <v>277</v>
      </c>
      <c r="B41" s="239" t="s">
        <v>278</v>
      </c>
    </row>
    <row r="42" spans="1:2" ht="12.75" hidden="1" outlineLevel="1">
      <c r="A42" s="238" t="s">
        <v>327</v>
      </c>
      <c r="B42" s="240" t="s">
        <v>328</v>
      </c>
    </row>
    <row r="43" spans="1:2" ht="12.75" hidden="1" outlineLevel="1">
      <c r="A43" s="238" t="s">
        <v>329</v>
      </c>
      <c r="B43" s="176" t="s">
        <v>330</v>
      </c>
    </row>
    <row r="44" spans="1:2" ht="12.75" collapsed="1">
      <c r="A44" s="238" t="s">
        <v>331</v>
      </c>
      <c r="B44" s="176" t="s">
        <v>332</v>
      </c>
    </row>
    <row r="45" spans="1:2" ht="12.75">
      <c r="A45" s="238" t="s">
        <v>333</v>
      </c>
      <c r="B45" s="176" t="s">
        <v>334</v>
      </c>
    </row>
    <row r="46" ht="12.75">
      <c r="A46" s="24"/>
    </row>
    <row r="47" ht="12.75">
      <c r="A47" s="24"/>
    </row>
    <row r="48" ht="12.75">
      <c r="A48" s="24"/>
    </row>
  </sheetData>
  <sheetProtection/>
  <mergeCells count="8">
    <mergeCell ref="A11:B11"/>
    <mergeCell ref="A9:B9"/>
    <mergeCell ref="A10:B10"/>
    <mergeCell ref="A1:B1"/>
    <mergeCell ref="A2:B2"/>
    <mergeCell ref="A3:B3"/>
    <mergeCell ref="A4:B4"/>
    <mergeCell ref="A5:B5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7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2.75" outlineLevelRow="1"/>
  <cols>
    <col min="1" max="1" width="26.25390625" style="12" customWidth="1"/>
    <col min="2" max="2" width="52.625" style="8" customWidth="1"/>
    <col min="3" max="3" width="22.375" style="8" customWidth="1"/>
  </cols>
  <sheetData>
    <row r="1" spans="2:3" ht="12.75">
      <c r="B1" s="331" t="s">
        <v>454</v>
      </c>
      <c r="C1" s="332"/>
    </row>
    <row r="2" spans="2:3" ht="13.5" customHeight="1">
      <c r="B2" s="331" t="s">
        <v>455</v>
      </c>
      <c r="C2" s="332"/>
    </row>
    <row r="3" spans="2:3" ht="12.75">
      <c r="B3" s="331" t="s">
        <v>453</v>
      </c>
      <c r="C3" s="332"/>
    </row>
    <row r="4" spans="2:3" ht="12.75">
      <c r="B4" s="331" t="s">
        <v>36</v>
      </c>
      <c r="C4" s="332"/>
    </row>
    <row r="5" spans="2:3" ht="12.75" outlineLevel="1">
      <c r="B5" s="331" t="s">
        <v>42</v>
      </c>
      <c r="C5" s="332"/>
    </row>
    <row r="6" spans="2:3" ht="12.75">
      <c r="B6" s="18"/>
      <c r="C6" s="19"/>
    </row>
    <row r="7" spans="1:3" ht="13.5">
      <c r="A7" s="334" t="s">
        <v>253</v>
      </c>
      <c r="B7" s="335"/>
      <c r="C7" s="335"/>
    </row>
    <row r="8" spans="1:3" ht="13.5">
      <c r="A8" s="334" t="s">
        <v>251</v>
      </c>
      <c r="B8" s="335"/>
      <c r="C8" s="335"/>
    </row>
    <row r="9" spans="1:3" ht="13.5">
      <c r="A9" s="334" t="s">
        <v>252</v>
      </c>
      <c r="B9" s="335"/>
      <c r="C9" s="335"/>
    </row>
    <row r="10" spans="1:3" ht="13.5">
      <c r="A10" s="334" t="s">
        <v>14</v>
      </c>
      <c r="B10" s="335"/>
      <c r="C10" s="335"/>
    </row>
    <row r="11" spans="1:3" ht="17.25" thickBot="1">
      <c r="A11" s="20"/>
      <c r="B11" s="21"/>
      <c r="C11" s="21"/>
    </row>
    <row r="12" spans="1:3" s="7" customFormat="1" ht="26.25" thickBot="1">
      <c r="A12" s="135" t="s">
        <v>456</v>
      </c>
      <c r="B12" s="9" t="s">
        <v>457</v>
      </c>
      <c r="C12" s="71" t="s">
        <v>15</v>
      </c>
    </row>
    <row r="13" spans="1:3" s="1" customFormat="1" ht="12.75">
      <c r="A13" s="136" t="s">
        <v>458</v>
      </c>
      <c r="B13" s="10" t="s">
        <v>155</v>
      </c>
      <c r="C13" s="72">
        <f>C14+C23+C32+C47+C51+C65+C43+C76+C80</f>
        <v>8380.2</v>
      </c>
    </row>
    <row r="14" spans="1:3" s="1" customFormat="1" ht="12.75">
      <c r="A14" s="137" t="s">
        <v>459</v>
      </c>
      <c r="B14" s="11" t="s">
        <v>461</v>
      </c>
      <c r="C14" s="73">
        <f>C15</f>
        <v>4716</v>
      </c>
    </row>
    <row r="15" spans="1:3" s="1" customFormat="1" ht="12.75">
      <c r="A15" s="137" t="s">
        <v>462</v>
      </c>
      <c r="B15" s="11" t="s">
        <v>460</v>
      </c>
      <c r="C15" s="73">
        <f>C16+C18+C22</f>
        <v>4716</v>
      </c>
    </row>
    <row r="16" spans="1:3" s="3" customFormat="1" ht="58.5" customHeight="1">
      <c r="A16" s="138" t="s">
        <v>463</v>
      </c>
      <c r="B16" s="62" t="s">
        <v>262</v>
      </c>
      <c r="C16" s="74">
        <f>C17</f>
        <v>4700</v>
      </c>
    </row>
    <row r="17" spans="1:3" s="4" customFormat="1" ht="62.25" customHeight="1">
      <c r="A17" s="139" t="s">
        <v>464</v>
      </c>
      <c r="B17" s="62" t="s">
        <v>262</v>
      </c>
      <c r="C17" s="75">
        <v>4700</v>
      </c>
    </row>
    <row r="18" spans="1:3" s="3" customFormat="1" ht="57" customHeight="1" outlineLevel="1">
      <c r="A18" s="138" t="s">
        <v>465</v>
      </c>
      <c r="B18" s="62" t="s">
        <v>262</v>
      </c>
      <c r="C18" s="76">
        <f>C19</f>
        <v>6</v>
      </c>
    </row>
    <row r="19" spans="1:3" s="4" customFormat="1" ht="81" customHeight="1" outlineLevel="1">
      <c r="A19" s="139" t="s">
        <v>465</v>
      </c>
      <c r="B19" s="167" t="s">
        <v>261</v>
      </c>
      <c r="C19" s="77">
        <f>C20</f>
        <v>6</v>
      </c>
    </row>
    <row r="20" spans="1:3" s="4" customFormat="1" ht="82.5" customHeight="1" outlineLevel="1">
      <c r="A20" s="139" t="s">
        <v>260</v>
      </c>
      <c r="B20" s="167" t="s">
        <v>261</v>
      </c>
      <c r="C20" s="77">
        <v>6</v>
      </c>
    </row>
    <row r="21" spans="1:3" s="4" customFormat="1" ht="39" customHeight="1">
      <c r="A21" s="139" t="s">
        <v>292</v>
      </c>
      <c r="B21" s="68" t="s">
        <v>291</v>
      </c>
      <c r="C21" s="77">
        <f>C22</f>
        <v>10</v>
      </c>
    </row>
    <row r="22" spans="1:3" s="4" customFormat="1" ht="36.75" customHeight="1">
      <c r="A22" s="139" t="s">
        <v>290</v>
      </c>
      <c r="B22" s="68" t="s">
        <v>291</v>
      </c>
      <c r="C22" s="77">
        <v>10</v>
      </c>
    </row>
    <row r="23" spans="1:3" s="1" customFormat="1" ht="27.75" customHeight="1">
      <c r="A23" s="137" t="s">
        <v>314</v>
      </c>
      <c r="B23" s="64" t="s">
        <v>313</v>
      </c>
      <c r="C23" s="73">
        <f>C24+C26+C28+C30</f>
        <v>39</v>
      </c>
    </row>
    <row r="24" spans="1:3" s="3" customFormat="1" ht="24">
      <c r="A24" s="138" t="s">
        <v>315</v>
      </c>
      <c r="B24" s="168" t="s">
        <v>444</v>
      </c>
      <c r="C24" s="76">
        <f>C25</f>
        <v>11.7</v>
      </c>
    </row>
    <row r="25" spans="1:3" s="3" customFormat="1" ht="36">
      <c r="A25" s="139" t="s">
        <v>434</v>
      </c>
      <c r="B25" s="63" t="s">
        <v>433</v>
      </c>
      <c r="C25" s="77">
        <v>11.7</v>
      </c>
    </row>
    <row r="26" spans="1:3" s="4" customFormat="1" ht="48">
      <c r="A26" s="138" t="s">
        <v>315</v>
      </c>
      <c r="B26" s="168" t="s">
        <v>436</v>
      </c>
      <c r="C26" s="76">
        <f>C27</f>
        <v>0.4</v>
      </c>
    </row>
    <row r="27" spans="1:3" s="4" customFormat="1" ht="48">
      <c r="A27" s="139" t="s">
        <v>443</v>
      </c>
      <c r="B27" s="63" t="s">
        <v>436</v>
      </c>
      <c r="C27" s="77">
        <v>0.4</v>
      </c>
    </row>
    <row r="28" spans="1:3" s="4" customFormat="1" ht="48">
      <c r="A28" s="138" t="s">
        <v>447</v>
      </c>
      <c r="B28" s="168" t="s">
        <v>446</v>
      </c>
      <c r="C28" s="76">
        <f>C29</f>
        <v>26.3</v>
      </c>
    </row>
    <row r="29" spans="1:3" s="4" customFormat="1" ht="48">
      <c r="A29" s="139" t="s">
        <v>445</v>
      </c>
      <c r="B29" s="63" t="s">
        <v>446</v>
      </c>
      <c r="C29" s="77">
        <v>26.3</v>
      </c>
    </row>
    <row r="30" spans="1:3" s="4" customFormat="1" ht="48">
      <c r="A30" s="138" t="s">
        <v>449</v>
      </c>
      <c r="B30" s="168" t="s">
        <v>448</v>
      </c>
      <c r="C30" s="76">
        <f>C31</f>
        <v>0.6</v>
      </c>
    </row>
    <row r="31" spans="1:3" s="4" customFormat="1" ht="48">
      <c r="A31" s="139" t="s">
        <v>450</v>
      </c>
      <c r="B31" s="63" t="s">
        <v>448</v>
      </c>
      <c r="C31" s="77">
        <v>0.6</v>
      </c>
    </row>
    <row r="32" spans="1:3" s="1" customFormat="1" ht="12.75">
      <c r="A32" s="137" t="s">
        <v>466</v>
      </c>
      <c r="B32" s="65" t="s">
        <v>467</v>
      </c>
      <c r="C32" s="206">
        <f>C33+C36</f>
        <v>1440</v>
      </c>
    </row>
    <row r="33" spans="1:3" s="1" customFormat="1" ht="12.75">
      <c r="A33" s="137" t="s">
        <v>469</v>
      </c>
      <c r="B33" s="65" t="s">
        <v>468</v>
      </c>
      <c r="C33" s="206">
        <f>C34</f>
        <v>1235</v>
      </c>
    </row>
    <row r="34" spans="1:3" s="3" customFormat="1" ht="36">
      <c r="A34" s="140" t="s">
        <v>60</v>
      </c>
      <c r="B34" s="309" t="s">
        <v>58</v>
      </c>
      <c r="C34" s="313">
        <f>C35</f>
        <v>1235</v>
      </c>
    </row>
    <row r="35" spans="1:3" s="4" customFormat="1" ht="36.75" customHeight="1">
      <c r="A35" s="139" t="s">
        <v>61</v>
      </c>
      <c r="B35" s="62" t="s">
        <v>59</v>
      </c>
      <c r="C35" s="205">
        <v>1235</v>
      </c>
    </row>
    <row r="36" spans="1:3" s="1" customFormat="1" ht="20.25" customHeight="1">
      <c r="A36" s="166" t="s">
        <v>256</v>
      </c>
      <c r="B36" s="65" t="s">
        <v>473</v>
      </c>
      <c r="C36" s="73">
        <f>C40+C39</f>
        <v>205</v>
      </c>
    </row>
    <row r="37" spans="1:3" s="1" customFormat="1" ht="19.5" customHeight="1">
      <c r="A37" s="314" t="s">
        <v>62</v>
      </c>
      <c r="B37" s="315" t="s">
        <v>45</v>
      </c>
      <c r="C37" s="73">
        <f>C38</f>
        <v>110</v>
      </c>
    </row>
    <row r="38" spans="1:3" s="1" customFormat="1" ht="24">
      <c r="A38" s="314" t="s">
        <v>63</v>
      </c>
      <c r="B38" s="311" t="s">
        <v>46</v>
      </c>
      <c r="C38" s="73">
        <f>C39</f>
        <v>110</v>
      </c>
    </row>
    <row r="39" spans="1:3" s="1" customFormat="1" ht="26.25" customHeight="1">
      <c r="A39" s="139" t="s">
        <v>64</v>
      </c>
      <c r="B39" s="312" t="s">
        <v>46</v>
      </c>
      <c r="C39" s="73">
        <v>110</v>
      </c>
    </row>
    <row r="40" spans="1:3" s="3" customFormat="1" ht="18.75" customHeight="1">
      <c r="A40" s="138" t="s">
        <v>40</v>
      </c>
      <c r="B40" s="310" t="s">
        <v>39</v>
      </c>
      <c r="C40" s="76">
        <f>C41</f>
        <v>95</v>
      </c>
    </row>
    <row r="41" spans="1:3" s="5" customFormat="1" ht="24" customHeight="1">
      <c r="A41" s="139" t="s">
        <v>41</v>
      </c>
      <c r="B41" s="171" t="s">
        <v>43</v>
      </c>
      <c r="C41" s="78">
        <f>C42</f>
        <v>95</v>
      </c>
    </row>
    <row r="42" spans="1:3" s="4" customFormat="1" ht="27.75" customHeight="1">
      <c r="A42" s="139" t="s">
        <v>44</v>
      </c>
      <c r="B42" s="171" t="s">
        <v>43</v>
      </c>
      <c r="C42" s="77">
        <v>95</v>
      </c>
    </row>
    <row r="43" spans="1:3" s="3" customFormat="1" ht="24" hidden="1" outlineLevel="1">
      <c r="A43" s="138" t="s">
        <v>111</v>
      </c>
      <c r="B43" s="64" t="s">
        <v>140</v>
      </c>
      <c r="C43" s="76">
        <f>C46</f>
        <v>0</v>
      </c>
    </row>
    <row r="44" spans="1:3" s="5" customFormat="1" ht="12.75" hidden="1" outlineLevel="1">
      <c r="A44" s="140" t="s">
        <v>112</v>
      </c>
      <c r="B44" s="169" t="s">
        <v>113</v>
      </c>
      <c r="C44" s="78">
        <f>C46</f>
        <v>0</v>
      </c>
    </row>
    <row r="45" spans="1:3" s="5" customFormat="1" ht="36" hidden="1" outlineLevel="1">
      <c r="A45" s="139" t="s">
        <v>254</v>
      </c>
      <c r="B45" s="63" t="s">
        <v>115</v>
      </c>
      <c r="C45" s="78">
        <f>C46</f>
        <v>0</v>
      </c>
    </row>
    <row r="46" spans="1:3" s="4" customFormat="1" ht="27" customHeight="1" hidden="1" outlineLevel="1">
      <c r="A46" s="139" t="s">
        <v>255</v>
      </c>
      <c r="B46" s="63" t="s">
        <v>115</v>
      </c>
      <c r="C46" s="77"/>
    </row>
    <row r="47" spans="1:3" s="1" customFormat="1" ht="15.75" customHeight="1" collapsed="1">
      <c r="A47" s="137" t="s">
        <v>484</v>
      </c>
      <c r="B47" s="65" t="s">
        <v>485</v>
      </c>
      <c r="C47" s="73">
        <f>C48</f>
        <v>46</v>
      </c>
    </row>
    <row r="48" spans="1:3" s="1" customFormat="1" ht="36">
      <c r="A48" s="137" t="s">
        <v>486</v>
      </c>
      <c r="B48" s="64" t="s">
        <v>487</v>
      </c>
      <c r="C48" s="73">
        <f>C49</f>
        <v>46</v>
      </c>
    </row>
    <row r="49" spans="1:3" s="3" customFormat="1" ht="60" customHeight="1">
      <c r="A49" s="138" t="s">
        <v>488</v>
      </c>
      <c r="B49" s="69" t="s">
        <v>110</v>
      </c>
      <c r="C49" s="76">
        <f>C50</f>
        <v>46</v>
      </c>
    </row>
    <row r="50" spans="1:3" ht="58.5" customHeight="1">
      <c r="A50" s="140" t="s">
        <v>489</v>
      </c>
      <c r="B50" s="62" t="s">
        <v>110</v>
      </c>
      <c r="C50" s="77">
        <v>46</v>
      </c>
    </row>
    <row r="51" spans="1:3" s="1" customFormat="1" ht="36">
      <c r="A51" s="137" t="s">
        <v>490</v>
      </c>
      <c r="B51" s="64" t="s">
        <v>491</v>
      </c>
      <c r="C51" s="73">
        <f>C52+C59+C62</f>
        <v>2001.2</v>
      </c>
    </row>
    <row r="52" spans="1:3" s="1" customFormat="1" ht="72.75" customHeight="1">
      <c r="A52" s="137" t="s">
        <v>493</v>
      </c>
      <c r="B52" s="64" t="s">
        <v>146</v>
      </c>
      <c r="C52" s="73">
        <f>C53+C56</f>
        <v>1506</v>
      </c>
    </row>
    <row r="53" spans="1:3" s="3" customFormat="1" ht="60">
      <c r="A53" s="138" t="s">
        <v>492</v>
      </c>
      <c r="B53" s="61" t="s">
        <v>494</v>
      </c>
      <c r="C53" s="76">
        <f>C55</f>
        <v>106</v>
      </c>
    </row>
    <row r="54" spans="1:3" s="3" customFormat="1" ht="72">
      <c r="A54" s="139" t="s">
        <v>50</v>
      </c>
      <c r="B54" s="62" t="s">
        <v>47</v>
      </c>
      <c r="C54" s="76">
        <f>C55</f>
        <v>106</v>
      </c>
    </row>
    <row r="55" spans="1:3" s="4" customFormat="1" ht="63.75" customHeight="1">
      <c r="A55" s="139" t="s">
        <v>49</v>
      </c>
      <c r="B55" s="62" t="s">
        <v>48</v>
      </c>
      <c r="C55" s="77">
        <v>106</v>
      </c>
    </row>
    <row r="56" spans="1:3" s="3" customFormat="1" ht="36">
      <c r="A56" s="142" t="s">
        <v>441</v>
      </c>
      <c r="B56" s="285" t="s">
        <v>437</v>
      </c>
      <c r="C56" s="82">
        <f>C58</f>
        <v>1400</v>
      </c>
    </row>
    <row r="57" spans="1:3" s="3" customFormat="1" ht="36">
      <c r="A57" s="286" t="s">
        <v>65</v>
      </c>
      <c r="B57" s="287" t="s">
        <v>66</v>
      </c>
      <c r="C57" s="288">
        <f>C58</f>
        <v>1400</v>
      </c>
    </row>
    <row r="58" spans="1:3" s="4" customFormat="1" ht="36">
      <c r="A58" s="286" t="s">
        <v>67</v>
      </c>
      <c r="B58" s="287" t="s">
        <v>66</v>
      </c>
      <c r="C58" s="289">
        <v>1400</v>
      </c>
    </row>
    <row r="59" spans="1:3" s="3" customFormat="1" ht="48" hidden="1" outlineLevel="1">
      <c r="A59" s="138" t="s">
        <v>122</v>
      </c>
      <c r="B59" s="61" t="s">
        <v>123</v>
      </c>
      <c r="C59" s="76">
        <f>C61</f>
        <v>0</v>
      </c>
    </row>
    <row r="60" spans="1:3" s="3" customFormat="1" ht="36" hidden="1" outlineLevel="1">
      <c r="A60" s="139" t="s">
        <v>162</v>
      </c>
      <c r="B60" s="62" t="s">
        <v>124</v>
      </c>
      <c r="C60" s="76">
        <f>C61</f>
        <v>0</v>
      </c>
    </row>
    <row r="61" spans="1:3" s="4" customFormat="1" ht="36" hidden="1" outlineLevel="1">
      <c r="A61" s="139" t="s">
        <v>125</v>
      </c>
      <c r="B61" s="62" t="s">
        <v>124</v>
      </c>
      <c r="C61" s="77"/>
    </row>
    <row r="62" spans="1:3" s="4" customFormat="1" ht="72" collapsed="1">
      <c r="A62" s="138" t="s">
        <v>163</v>
      </c>
      <c r="B62" s="61" t="s">
        <v>147</v>
      </c>
      <c r="C62" s="76">
        <f>C63</f>
        <v>495.2</v>
      </c>
    </row>
    <row r="63" spans="1:3" s="4" customFormat="1" ht="60.75" customHeight="1">
      <c r="A63" s="139" t="s">
        <v>52</v>
      </c>
      <c r="B63" s="68" t="s">
        <v>51</v>
      </c>
      <c r="C63" s="76">
        <f>C64</f>
        <v>495.2</v>
      </c>
    </row>
    <row r="64" spans="1:3" s="4" customFormat="1" ht="62.25" customHeight="1">
      <c r="A64" s="139" t="s">
        <v>53</v>
      </c>
      <c r="B64" s="68" t="s">
        <v>51</v>
      </c>
      <c r="C64" s="77">
        <v>495.2</v>
      </c>
    </row>
    <row r="65" spans="1:3" s="1" customFormat="1" ht="24">
      <c r="A65" s="137" t="s">
        <v>174</v>
      </c>
      <c r="B65" s="64" t="s">
        <v>523</v>
      </c>
      <c r="C65" s="206">
        <f>C68+C71+C73+C75</f>
        <v>133</v>
      </c>
    </row>
    <row r="66" spans="1:3" s="1" customFormat="1" ht="12.75" hidden="1" outlineLevel="1">
      <c r="A66" s="140" t="s">
        <v>297</v>
      </c>
      <c r="B66" s="169" t="s">
        <v>298</v>
      </c>
      <c r="C66" s="204">
        <f>C67</f>
        <v>0</v>
      </c>
    </row>
    <row r="67" spans="1:3" s="1" customFormat="1" ht="25.5" customHeight="1" hidden="1" outlineLevel="1">
      <c r="A67" s="140" t="s">
        <v>295</v>
      </c>
      <c r="B67" s="70" t="s">
        <v>294</v>
      </c>
      <c r="C67" s="204">
        <f>C68</f>
        <v>0</v>
      </c>
    </row>
    <row r="68" spans="1:3" s="1" customFormat="1" ht="24.75" customHeight="1" hidden="1" outlineLevel="1">
      <c r="A68" s="139" t="s">
        <v>296</v>
      </c>
      <c r="B68" s="68" t="s">
        <v>294</v>
      </c>
      <c r="C68" s="205"/>
    </row>
    <row r="69" spans="1:3" s="1" customFormat="1" ht="58.5" customHeight="1" hidden="1" outlineLevel="1">
      <c r="A69" s="140" t="s">
        <v>173</v>
      </c>
      <c r="B69" s="70" t="s">
        <v>175</v>
      </c>
      <c r="C69" s="78">
        <f>C70</f>
        <v>133</v>
      </c>
    </row>
    <row r="70" spans="1:3" s="1" customFormat="1" ht="72" collapsed="1">
      <c r="A70" s="139" t="s">
        <v>54</v>
      </c>
      <c r="B70" s="62" t="s">
        <v>56</v>
      </c>
      <c r="C70" s="78">
        <f>C71</f>
        <v>133</v>
      </c>
    </row>
    <row r="71" spans="1:3" s="4" customFormat="1" ht="72">
      <c r="A71" s="139" t="s">
        <v>55</v>
      </c>
      <c r="B71" s="62" t="s">
        <v>57</v>
      </c>
      <c r="C71" s="77">
        <f>13+120</f>
        <v>133</v>
      </c>
    </row>
    <row r="72" spans="1:3" s="4" customFormat="1" ht="38.25" customHeight="1" hidden="1" outlineLevel="1">
      <c r="A72" s="139" t="s">
        <v>299</v>
      </c>
      <c r="B72" s="62" t="s">
        <v>142</v>
      </c>
      <c r="C72" s="205">
        <f>C73</f>
        <v>0</v>
      </c>
    </row>
    <row r="73" spans="1:3" s="4" customFormat="1" ht="38.25" customHeight="1" hidden="1" outlineLevel="1">
      <c r="A73" s="139" t="s">
        <v>293</v>
      </c>
      <c r="B73" s="62" t="s">
        <v>142</v>
      </c>
      <c r="C73" s="205"/>
    </row>
    <row r="74" spans="1:3" s="4" customFormat="1" ht="48.75" customHeight="1" hidden="1" outlineLevel="1" collapsed="1">
      <c r="A74" s="139" t="s">
        <v>286</v>
      </c>
      <c r="B74" s="62" t="s">
        <v>287</v>
      </c>
      <c r="C74" s="205">
        <f>C75</f>
        <v>0</v>
      </c>
    </row>
    <row r="75" spans="1:3" s="4" customFormat="1" ht="48" customHeight="1" hidden="1" outlineLevel="1">
      <c r="A75" s="139" t="s">
        <v>288</v>
      </c>
      <c r="B75" s="62" t="s">
        <v>287</v>
      </c>
      <c r="C75" s="205"/>
    </row>
    <row r="76" spans="1:3" s="1" customFormat="1" ht="12.75" collapsed="1">
      <c r="A76" s="137" t="s">
        <v>117</v>
      </c>
      <c r="B76" s="65" t="s">
        <v>143</v>
      </c>
      <c r="C76" s="73">
        <f>C79</f>
        <v>5</v>
      </c>
    </row>
    <row r="77" spans="1:3" s="1" customFormat="1" ht="24">
      <c r="A77" s="139" t="s">
        <v>176</v>
      </c>
      <c r="B77" s="63" t="s">
        <v>177</v>
      </c>
      <c r="C77" s="73">
        <f>C78</f>
        <v>5</v>
      </c>
    </row>
    <row r="78" spans="1:3" s="1" customFormat="1" ht="46.5" customHeight="1">
      <c r="A78" s="139" t="s">
        <v>26</v>
      </c>
      <c r="B78" s="301" t="s">
        <v>25</v>
      </c>
      <c r="C78" s="73">
        <f>C79</f>
        <v>5</v>
      </c>
    </row>
    <row r="79" spans="1:3" s="4" customFormat="1" ht="36" customHeight="1">
      <c r="A79" s="139" t="s">
        <v>27</v>
      </c>
      <c r="B79" s="301" t="s">
        <v>25</v>
      </c>
      <c r="C79" s="77">
        <v>5</v>
      </c>
    </row>
    <row r="80" spans="1:3" s="1" customFormat="1" ht="12.75" hidden="1" outlineLevel="1">
      <c r="A80" s="137" t="s">
        <v>118</v>
      </c>
      <c r="B80" s="65" t="s">
        <v>119</v>
      </c>
      <c r="C80" s="73">
        <f>C81</f>
        <v>0</v>
      </c>
    </row>
    <row r="81" spans="1:3" s="4" customFormat="1" ht="12.75" hidden="1" outlineLevel="1">
      <c r="A81" s="139" t="s">
        <v>120</v>
      </c>
      <c r="B81" s="63" t="s">
        <v>121</v>
      </c>
      <c r="C81" s="77"/>
    </row>
    <row r="82" spans="1:3" s="1" customFormat="1" ht="12.75" collapsed="1">
      <c r="A82" s="137" t="s">
        <v>496</v>
      </c>
      <c r="B82" s="65" t="s">
        <v>497</v>
      </c>
      <c r="C82" s="317">
        <f>C83+C101+C104</f>
        <v>247.736</v>
      </c>
    </row>
    <row r="83" spans="1:3" s="1" customFormat="1" ht="24">
      <c r="A83" s="137" t="s">
        <v>498</v>
      </c>
      <c r="B83" s="65" t="s">
        <v>509</v>
      </c>
      <c r="C83" s="73">
        <f>C84+C87+C93+C95+C90</f>
        <v>207.9</v>
      </c>
    </row>
    <row r="84" spans="1:3" s="3" customFormat="1" ht="15" customHeight="1" hidden="1" outlineLevel="1">
      <c r="A84" s="138" t="s">
        <v>499</v>
      </c>
      <c r="B84" s="168" t="s">
        <v>520</v>
      </c>
      <c r="C84" s="76">
        <f>C86</f>
        <v>0</v>
      </c>
    </row>
    <row r="85" spans="1:3" s="3" customFormat="1" ht="24.75" customHeight="1" hidden="1" outlineLevel="1">
      <c r="A85" s="139" t="s">
        <v>170</v>
      </c>
      <c r="B85" s="63" t="s">
        <v>521</v>
      </c>
      <c r="C85" s="77">
        <f>C86</f>
        <v>0</v>
      </c>
    </row>
    <row r="86" spans="1:3" s="4" customFormat="1" ht="24" hidden="1" outlineLevel="1">
      <c r="A86" s="139" t="s">
        <v>500</v>
      </c>
      <c r="B86" s="63" t="s">
        <v>521</v>
      </c>
      <c r="C86" s="77"/>
    </row>
    <row r="87" spans="1:3" s="3" customFormat="1" ht="24" hidden="1" outlineLevel="1">
      <c r="A87" s="138" t="s">
        <v>501</v>
      </c>
      <c r="B87" s="170" t="s">
        <v>502</v>
      </c>
      <c r="C87" s="74">
        <f>C89</f>
        <v>0</v>
      </c>
    </row>
    <row r="88" spans="1:3" s="3" customFormat="1" ht="24" hidden="1" outlineLevel="1">
      <c r="A88" s="139" t="s">
        <v>171</v>
      </c>
      <c r="B88" s="171" t="s">
        <v>504</v>
      </c>
      <c r="C88" s="74">
        <f>C89</f>
        <v>0</v>
      </c>
    </row>
    <row r="89" spans="1:3" s="4" customFormat="1" ht="24" hidden="1" outlineLevel="1">
      <c r="A89" s="139" t="s">
        <v>503</v>
      </c>
      <c r="B89" s="171" t="s">
        <v>504</v>
      </c>
      <c r="C89" s="75"/>
    </row>
    <row r="90" spans="1:3" s="3" customFormat="1" ht="71.25" customHeight="1" hidden="1" outlineLevel="1">
      <c r="A90" s="138" t="s">
        <v>153</v>
      </c>
      <c r="B90" s="170" t="s">
        <v>144</v>
      </c>
      <c r="C90" s="79">
        <f>C92</f>
        <v>0</v>
      </c>
    </row>
    <row r="91" spans="1:3" s="3" customFormat="1" ht="60" hidden="1" outlineLevel="1">
      <c r="A91" s="139" t="s">
        <v>172</v>
      </c>
      <c r="B91" s="171" t="s">
        <v>145</v>
      </c>
      <c r="C91" s="79">
        <f>C92</f>
        <v>0</v>
      </c>
    </row>
    <row r="92" spans="1:3" s="4" customFormat="1" ht="63" customHeight="1" hidden="1" outlineLevel="1">
      <c r="A92" s="139" t="s">
        <v>522</v>
      </c>
      <c r="B92" s="171" t="s">
        <v>145</v>
      </c>
      <c r="C92" s="80"/>
    </row>
    <row r="93" spans="1:3" s="3" customFormat="1" ht="24" collapsed="1">
      <c r="A93" s="138" t="s">
        <v>71</v>
      </c>
      <c r="B93" s="319" t="s">
        <v>74</v>
      </c>
      <c r="C93" s="74">
        <f>C94</f>
        <v>46.9</v>
      </c>
    </row>
    <row r="94" spans="1:3" s="4" customFormat="1" ht="24">
      <c r="A94" s="139" t="s">
        <v>72</v>
      </c>
      <c r="B94" s="320" t="s">
        <v>73</v>
      </c>
      <c r="C94" s="77">
        <v>46.9</v>
      </c>
    </row>
    <row r="95" spans="1:3" s="3" customFormat="1" ht="24">
      <c r="A95" s="138" t="s">
        <v>510</v>
      </c>
      <c r="B95" s="170" t="s">
        <v>154</v>
      </c>
      <c r="C95" s="76">
        <f>C96+C100</f>
        <v>161</v>
      </c>
    </row>
    <row r="96" spans="1:3" s="5" customFormat="1" ht="35.25" customHeight="1">
      <c r="A96" s="140" t="s">
        <v>511</v>
      </c>
      <c r="B96" s="172" t="s">
        <v>512</v>
      </c>
      <c r="C96" s="78">
        <f>C98</f>
        <v>159.2</v>
      </c>
    </row>
    <row r="97" spans="1:3" s="5" customFormat="1" ht="34.5" customHeight="1">
      <c r="A97" s="139" t="s">
        <v>75</v>
      </c>
      <c r="B97" s="171" t="s">
        <v>76</v>
      </c>
      <c r="C97" s="78">
        <f>C98</f>
        <v>159.2</v>
      </c>
    </row>
    <row r="98" spans="1:3" s="4" customFormat="1" ht="36.75" customHeight="1">
      <c r="A98" s="139" t="s">
        <v>77</v>
      </c>
      <c r="B98" s="171" t="s">
        <v>76</v>
      </c>
      <c r="C98" s="77">
        <v>159.2</v>
      </c>
    </row>
    <row r="99" spans="1:3" s="4" customFormat="1" ht="34.5" customHeight="1">
      <c r="A99" s="141" t="s">
        <v>78</v>
      </c>
      <c r="B99" s="173" t="s">
        <v>79</v>
      </c>
      <c r="C99" s="81">
        <f>C100</f>
        <v>1.8</v>
      </c>
    </row>
    <row r="100" spans="1:3" s="4" customFormat="1" ht="36.75" customHeight="1">
      <c r="A100" s="141" t="s">
        <v>80</v>
      </c>
      <c r="B100" s="173" t="s">
        <v>79</v>
      </c>
      <c r="C100" s="81">
        <v>1.8</v>
      </c>
    </row>
    <row r="101" spans="1:3" s="3" customFormat="1" ht="17.25" customHeight="1" outlineLevel="1">
      <c r="A101" s="142" t="s">
        <v>214</v>
      </c>
      <c r="B101" s="66" t="s">
        <v>215</v>
      </c>
      <c r="C101" s="82">
        <f>C103</f>
        <v>66.8</v>
      </c>
    </row>
    <row r="102" spans="1:3" s="4" customFormat="1" ht="24" customHeight="1" outlineLevel="1">
      <c r="A102" s="141" t="s">
        <v>81</v>
      </c>
      <c r="B102" s="67" t="s">
        <v>82</v>
      </c>
      <c r="C102" s="81">
        <f>C103</f>
        <v>66.8</v>
      </c>
    </row>
    <row r="103" spans="1:3" s="4" customFormat="1" ht="25.5" customHeight="1" outlineLevel="1">
      <c r="A103" s="141" t="s">
        <v>5</v>
      </c>
      <c r="B103" s="67" t="s">
        <v>83</v>
      </c>
      <c r="C103" s="81">
        <v>66.8</v>
      </c>
    </row>
    <row r="104" spans="1:3" s="4" customFormat="1" ht="34.5" customHeight="1" outlineLevel="1">
      <c r="A104" s="142" t="s">
        <v>310</v>
      </c>
      <c r="B104" s="216" t="s">
        <v>565</v>
      </c>
      <c r="C104" s="79">
        <f>C105</f>
        <v>-26.964</v>
      </c>
    </row>
    <row r="105" spans="1:3" s="4" customFormat="1" ht="24" customHeight="1" outlineLevel="1">
      <c r="A105" s="139" t="s">
        <v>69</v>
      </c>
      <c r="B105" s="68" t="s">
        <v>68</v>
      </c>
      <c r="C105" s="80">
        <f>C106</f>
        <v>-26.964</v>
      </c>
    </row>
    <row r="106" spans="1:3" s="4" customFormat="1" ht="24" customHeight="1" outlineLevel="1" thickBot="1">
      <c r="A106" s="141" t="s">
        <v>70</v>
      </c>
      <c r="B106" s="217" t="s">
        <v>311</v>
      </c>
      <c r="C106" s="316">
        <v>-26.964</v>
      </c>
    </row>
    <row r="107" spans="1:3" s="13" customFormat="1" ht="19.5" customHeight="1" thickBot="1">
      <c r="A107" s="143"/>
      <c r="B107" s="22" t="s">
        <v>515</v>
      </c>
      <c r="C107" s="318">
        <f>C82+C13</f>
        <v>8627.936000000002</v>
      </c>
    </row>
  </sheetData>
  <sheetProtection/>
  <mergeCells count="9">
    <mergeCell ref="B5:C5"/>
    <mergeCell ref="B1:C1"/>
    <mergeCell ref="B2:C2"/>
    <mergeCell ref="B3:C3"/>
    <mergeCell ref="B4:C4"/>
    <mergeCell ref="A10:C10"/>
    <mergeCell ref="A8:C8"/>
    <mergeCell ref="A9:C9"/>
    <mergeCell ref="A7:C7"/>
  </mergeCells>
  <printOptions/>
  <pageMargins left="0.45" right="0.33" top="0.33" bottom="0.59" header="0.74" footer="0.37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6" sqref="A6:C6"/>
    </sheetView>
  </sheetViews>
  <sheetFormatPr defaultColWidth="9.00390625" defaultRowHeight="12.75" outlineLevelRow="1"/>
  <cols>
    <col min="1" max="1" width="90.00390625" style="26" customWidth="1"/>
    <col min="2" max="2" width="6.25390625" style="28" customWidth="1"/>
    <col min="3" max="3" width="7.625" style="27" customWidth="1"/>
  </cols>
  <sheetData>
    <row r="1" spans="1:4" ht="12.75" customHeight="1">
      <c r="A1" s="331"/>
      <c r="B1" s="332"/>
      <c r="C1" s="331" t="s">
        <v>354</v>
      </c>
      <c r="D1" s="332"/>
    </row>
    <row r="2" spans="1:4" ht="12.75" customHeight="1">
      <c r="A2" s="331" t="s">
        <v>455</v>
      </c>
      <c r="B2" s="332"/>
      <c r="C2" s="332"/>
      <c r="D2" s="332"/>
    </row>
    <row r="3" spans="1:4" ht="12.75" customHeight="1">
      <c r="A3" s="331"/>
      <c r="B3" s="332"/>
      <c r="C3" s="331" t="s">
        <v>453</v>
      </c>
      <c r="D3" s="332"/>
    </row>
    <row r="4" spans="1:4" ht="12.75">
      <c r="A4" s="331"/>
      <c r="B4" s="332"/>
      <c r="C4" s="337" t="s">
        <v>37</v>
      </c>
      <c r="D4" s="338"/>
    </row>
    <row r="5" spans="1:4" ht="12.75" outlineLevel="1">
      <c r="A5" s="18"/>
      <c r="B5" s="339" t="s">
        <v>42</v>
      </c>
      <c r="C5" s="340"/>
      <c r="D5" s="340"/>
    </row>
    <row r="6" spans="1:3" ht="12.75">
      <c r="A6" s="336" t="s">
        <v>435</v>
      </c>
      <c r="B6" s="336"/>
      <c r="C6" s="336"/>
    </row>
    <row r="7" spans="1:3" ht="12.75">
      <c r="A7" s="336" t="s">
        <v>19</v>
      </c>
      <c r="B7" s="336"/>
      <c r="C7" s="336"/>
    </row>
    <row r="8" spans="1:3" s="1" customFormat="1" ht="12.75">
      <c r="A8" s="336"/>
      <c r="B8" s="336"/>
      <c r="C8" s="336"/>
    </row>
    <row r="10" spans="1:4" ht="25.5">
      <c r="A10" s="41" t="s">
        <v>525</v>
      </c>
      <c r="B10" s="41" t="s">
        <v>240</v>
      </c>
      <c r="C10" s="84" t="s">
        <v>224</v>
      </c>
      <c r="D10" s="41" t="s">
        <v>226</v>
      </c>
    </row>
    <row r="11" spans="1:4" ht="12.75">
      <c r="A11" s="36">
        <v>1</v>
      </c>
      <c r="B11" s="41">
        <v>2</v>
      </c>
      <c r="C11" s="84">
        <v>3</v>
      </c>
      <c r="D11" s="41">
        <v>6</v>
      </c>
    </row>
    <row r="12" spans="1:4" ht="12.75">
      <c r="A12" s="245" t="s">
        <v>528</v>
      </c>
      <c r="B12" s="84" t="s">
        <v>529</v>
      </c>
      <c r="C12" s="84" t="s">
        <v>529</v>
      </c>
      <c r="D12" s="283">
        <f>D13+D18+D20+D23+D27+D30+D33+D37+D40+D35</f>
        <v>9266.482</v>
      </c>
    </row>
    <row r="13" spans="1:4" ht="12.75">
      <c r="A13" s="31" t="s">
        <v>531</v>
      </c>
      <c r="B13" s="32" t="s">
        <v>532</v>
      </c>
      <c r="C13" s="32" t="s">
        <v>529</v>
      </c>
      <c r="D13" s="37">
        <f>D14+D15+D17+D16</f>
        <v>6586.34</v>
      </c>
    </row>
    <row r="14" spans="1:4" ht="12.75">
      <c r="A14" s="31" t="s">
        <v>566</v>
      </c>
      <c r="B14" s="32" t="s">
        <v>532</v>
      </c>
      <c r="C14" s="32" t="s">
        <v>534</v>
      </c>
      <c r="D14" s="33">
        <v>714.3</v>
      </c>
    </row>
    <row r="15" spans="1:4" ht="25.5">
      <c r="A15" s="87" t="s">
        <v>536</v>
      </c>
      <c r="B15" s="32" t="s">
        <v>532</v>
      </c>
      <c r="C15" s="32" t="s">
        <v>537</v>
      </c>
      <c r="D15" s="37">
        <v>2227.1</v>
      </c>
    </row>
    <row r="16" spans="1:4" ht="12.75">
      <c r="A16" s="30" t="s">
        <v>219</v>
      </c>
      <c r="B16" s="32" t="s">
        <v>532</v>
      </c>
      <c r="C16" s="32" t="s">
        <v>135</v>
      </c>
      <c r="D16" s="37">
        <v>5</v>
      </c>
    </row>
    <row r="17" spans="1:4" ht="12.75">
      <c r="A17" s="31" t="s">
        <v>538</v>
      </c>
      <c r="B17" s="32" t="s">
        <v>532</v>
      </c>
      <c r="C17" s="32" t="s">
        <v>129</v>
      </c>
      <c r="D17" s="37">
        <f>1842.5+1836.04-28.6-10</f>
        <v>3639.94</v>
      </c>
    </row>
    <row r="18" spans="1:4" ht="12.75">
      <c r="A18" s="242" t="s">
        <v>540</v>
      </c>
      <c r="B18" s="243" t="s">
        <v>534</v>
      </c>
      <c r="C18" s="243" t="s">
        <v>529</v>
      </c>
      <c r="D18" s="244">
        <f>D19</f>
        <v>159.2</v>
      </c>
    </row>
    <row r="19" spans="1:4" ht="12.75">
      <c r="A19" s="31" t="s">
        <v>541</v>
      </c>
      <c r="B19" s="32" t="s">
        <v>534</v>
      </c>
      <c r="C19" s="32" t="s">
        <v>542</v>
      </c>
      <c r="D19" s="37">
        <v>159.2</v>
      </c>
    </row>
    <row r="20" spans="1:4" ht="12.75">
      <c r="A20" s="31" t="s">
        <v>543</v>
      </c>
      <c r="B20" s="32" t="s">
        <v>542</v>
      </c>
      <c r="C20" s="32" t="s">
        <v>529</v>
      </c>
      <c r="D20" s="37">
        <f>D21+D22</f>
        <v>30</v>
      </c>
    </row>
    <row r="21" spans="1:4" ht="11.25" customHeight="1">
      <c r="A21" s="177" t="s">
        <v>130</v>
      </c>
      <c r="B21" s="32" t="s">
        <v>542</v>
      </c>
      <c r="C21" s="32" t="s">
        <v>544</v>
      </c>
      <c r="D21" s="37">
        <f>15+15</f>
        <v>30</v>
      </c>
    </row>
    <row r="22" spans="1:4" ht="12.75" hidden="1" outlineLevel="1">
      <c r="A22" s="31" t="s">
        <v>545</v>
      </c>
      <c r="B22" s="32" t="s">
        <v>542</v>
      </c>
      <c r="C22" s="32" t="s">
        <v>546</v>
      </c>
      <c r="D22" s="37"/>
    </row>
    <row r="23" spans="1:4" ht="12.75" collapsed="1">
      <c r="A23" s="31" t="s">
        <v>132</v>
      </c>
      <c r="B23" s="32" t="s">
        <v>537</v>
      </c>
      <c r="C23" s="32" t="s">
        <v>529</v>
      </c>
      <c r="D23" s="37">
        <f>D25+D26+D24</f>
        <v>808.182</v>
      </c>
    </row>
    <row r="24" spans="1:4" ht="12.75" hidden="1" outlineLevel="1">
      <c r="A24" s="31" t="s">
        <v>289</v>
      </c>
      <c r="B24" s="32" t="s">
        <v>537</v>
      </c>
      <c r="C24" s="32" t="s">
        <v>532</v>
      </c>
      <c r="D24" s="33"/>
    </row>
    <row r="25" spans="1:4" ht="12.75" collapsed="1">
      <c r="A25" s="31" t="s">
        <v>266</v>
      </c>
      <c r="B25" s="32" t="s">
        <v>537</v>
      </c>
      <c r="C25" s="32" t="s">
        <v>544</v>
      </c>
      <c r="D25" s="282">
        <f>190+586.582</f>
        <v>776.582</v>
      </c>
    </row>
    <row r="26" spans="1:4" ht="12.75">
      <c r="A26" s="31" t="s">
        <v>131</v>
      </c>
      <c r="B26" s="32" t="s">
        <v>537</v>
      </c>
      <c r="C26" s="32" t="s">
        <v>133</v>
      </c>
      <c r="D26" s="37">
        <f>3+28.6</f>
        <v>31.6</v>
      </c>
    </row>
    <row r="27" spans="1:4" ht="12.75">
      <c r="A27" s="31" t="s">
        <v>547</v>
      </c>
      <c r="B27" s="32" t="s">
        <v>548</v>
      </c>
      <c r="C27" s="32" t="s">
        <v>529</v>
      </c>
      <c r="D27" s="37">
        <f>D28+D29</f>
        <v>1138.6</v>
      </c>
    </row>
    <row r="28" spans="1:4" ht="12.75" hidden="1" outlineLevel="1">
      <c r="A28" s="31" t="s">
        <v>549</v>
      </c>
      <c r="B28" s="32" t="s">
        <v>548</v>
      </c>
      <c r="C28" s="32" t="s">
        <v>532</v>
      </c>
      <c r="D28" s="37"/>
    </row>
    <row r="29" spans="1:4" ht="12.75" collapsed="1">
      <c r="A29" s="31" t="s">
        <v>451</v>
      </c>
      <c r="B29" s="32" t="s">
        <v>548</v>
      </c>
      <c r="C29" s="32" t="s">
        <v>542</v>
      </c>
      <c r="D29" s="37">
        <f>1014.9-15+113.7+25</f>
        <v>1138.6</v>
      </c>
    </row>
    <row r="30" spans="1:4" ht="12.75">
      <c r="A30" s="31" t="s">
        <v>100</v>
      </c>
      <c r="B30" s="32" t="s">
        <v>101</v>
      </c>
      <c r="C30" s="32" t="s">
        <v>529</v>
      </c>
      <c r="D30" s="37">
        <f>D32+D31</f>
        <v>49</v>
      </c>
    </row>
    <row r="31" spans="1:4" ht="12.75" hidden="1" outlineLevel="1">
      <c r="A31" s="31" t="s">
        <v>301</v>
      </c>
      <c r="B31" s="32" t="s">
        <v>101</v>
      </c>
      <c r="C31" s="32" t="s">
        <v>548</v>
      </c>
      <c r="D31" s="37"/>
    </row>
    <row r="32" spans="1:4" ht="12.75" collapsed="1">
      <c r="A32" s="31" t="s">
        <v>102</v>
      </c>
      <c r="B32" s="32" t="s">
        <v>101</v>
      </c>
      <c r="C32" s="32" t="s">
        <v>101</v>
      </c>
      <c r="D32" s="37">
        <v>49</v>
      </c>
    </row>
    <row r="33" spans="1:4" ht="12.75">
      <c r="A33" s="38" t="s">
        <v>134</v>
      </c>
      <c r="B33" s="32" t="s">
        <v>103</v>
      </c>
      <c r="C33" s="32" t="s">
        <v>529</v>
      </c>
      <c r="D33" s="37">
        <f>D34</f>
        <v>382.5</v>
      </c>
    </row>
    <row r="34" spans="1:4" ht="12.75">
      <c r="A34" s="38" t="s">
        <v>104</v>
      </c>
      <c r="B34" s="32" t="s">
        <v>103</v>
      </c>
      <c r="C34" s="32" t="s">
        <v>532</v>
      </c>
      <c r="D34" s="37">
        <v>382.5</v>
      </c>
    </row>
    <row r="35" spans="1:4" ht="12.75">
      <c r="A35" s="175" t="s">
        <v>302</v>
      </c>
      <c r="B35" s="214" t="s">
        <v>546</v>
      </c>
      <c r="C35" s="214" t="s">
        <v>529</v>
      </c>
      <c r="D35" s="33">
        <f>D36</f>
        <v>12.66</v>
      </c>
    </row>
    <row r="36" spans="1:4" ht="12.75">
      <c r="A36" s="175" t="s">
        <v>303</v>
      </c>
      <c r="B36" s="214" t="s">
        <v>546</v>
      </c>
      <c r="C36" s="214" t="s">
        <v>532</v>
      </c>
      <c r="D36" s="33">
        <v>12.66</v>
      </c>
    </row>
    <row r="37" spans="1:4" ht="12.75">
      <c r="A37" s="31" t="s">
        <v>136</v>
      </c>
      <c r="B37" s="32" t="s">
        <v>135</v>
      </c>
      <c r="C37" s="32" t="s">
        <v>529</v>
      </c>
      <c r="D37" s="282">
        <f>D38</f>
        <v>100</v>
      </c>
    </row>
    <row r="38" spans="1:4" ht="12.75">
      <c r="A38" s="31" t="s">
        <v>137</v>
      </c>
      <c r="B38" s="32" t="s">
        <v>135</v>
      </c>
      <c r="C38" s="32" t="s">
        <v>534</v>
      </c>
      <c r="D38" s="282">
        <f>90+10</f>
        <v>100</v>
      </c>
    </row>
    <row r="39" spans="1:4" ht="12.75" hidden="1" outlineLevel="1">
      <c r="A39" s="31" t="s">
        <v>308</v>
      </c>
      <c r="B39" s="32" t="s">
        <v>135</v>
      </c>
      <c r="C39" s="32" t="s">
        <v>534</v>
      </c>
      <c r="D39" s="33">
        <v>0</v>
      </c>
    </row>
    <row r="40" ht="12.75" collapsed="1"/>
  </sheetData>
  <sheetProtection/>
  <mergeCells count="11">
    <mergeCell ref="A6:C6"/>
    <mergeCell ref="A8:C8"/>
    <mergeCell ref="A7:C7"/>
    <mergeCell ref="A1:B1"/>
    <mergeCell ref="A3:B3"/>
    <mergeCell ref="A4:B4"/>
    <mergeCell ref="C4:D4"/>
    <mergeCell ref="A2:D2"/>
    <mergeCell ref="C1:D1"/>
    <mergeCell ref="C3:D3"/>
    <mergeCell ref="B5:D5"/>
  </mergeCells>
  <printOptions/>
  <pageMargins left="0.75" right="0.47" top="0.47" bottom="0.38" header="0.2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1">
      <selection activeCell="A6" sqref="A6:D6"/>
    </sheetView>
  </sheetViews>
  <sheetFormatPr defaultColWidth="9.00390625" defaultRowHeight="12.75" outlineLevelRow="1"/>
  <cols>
    <col min="1" max="1" width="61.125" style="0" customWidth="1"/>
  </cols>
  <sheetData>
    <row r="1" spans="1:4" ht="13.5">
      <c r="A1" s="26"/>
      <c r="B1" s="164"/>
      <c r="C1" s="164"/>
      <c r="D1" s="164" t="s">
        <v>106</v>
      </c>
    </row>
    <row r="2" spans="1:4" ht="13.5">
      <c r="A2" s="26"/>
      <c r="B2" s="164"/>
      <c r="C2" s="164"/>
      <c r="D2" s="164" t="s">
        <v>158</v>
      </c>
    </row>
    <row r="3" spans="1:4" ht="13.5">
      <c r="A3" s="26"/>
      <c r="B3" s="164"/>
      <c r="C3" s="164"/>
      <c r="D3" s="164" t="s">
        <v>36</v>
      </c>
    </row>
    <row r="4" spans="1:4" ht="13.5" outlineLevel="1">
      <c r="A4" s="26"/>
      <c r="B4" s="164"/>
      <c r="C4" s="164"/>
      <c r="D4" s="164" t="s">
        <v>42</v>
      </c>
    </row>
    <row r="5" spans="1:4" ht="12.75">
      <c r="A5" s="342"/>
      <c r="B5" s="343"/>
      <c r="C5" s="343"/>
      <c r="D5" s="343"/>
    </row>
    <row r="6" spans="1:4" ht="12.75">
      <c r="A6" s="341" t="s">
        <v>306</v>
      </c>
      <c r="B6" s="341"/>
      <c r="C6" s="341"/>
      <c r="D6" s="341"/>
    </row>
    <row r="7" spans="1:4" ht="12.75">
      <c r="A7" s="341" t="s">
        <v>307</v>
      </c>
      <c r="B7" s="341"/>
      <c r="C7" s="341"/>
      <c r="D7" s="341"/>
    </row>
    <row r="8" spans="1:4" ht="12.75">
      <c r="A8" s="341" t="s">
        <v>222</v>
      </c>
      <c r="B8" s="341"/>
      <c r="C8" s="341"/>
      <c r="D8" s="341"/>
    </row>
    <row r="9" spans="1:4" ht="12.75">
      <c r="A9" s="341" t="s">
        <v>20</v>
      </c>
      <c r="B9" s="341"/>
      <c r="C9" s="341"/>
      <c r="D9" s="341"/>
    </row>
    <row r="10" spans="1:4" ht="12.75">
      <c r="A10" s="26"/>
      <c r="B10" s="28"/>
      <c r="C10" s="27"/>
      <c r="D10" s="28"/>
    </row>
    <row r="11" spans="1:4" ht="25.5">
      <c r="A11" s="41" t="s">
        <v>525</v>
      </c>
      <c r="B11" s="41" t="s">
        <v>526</v>
      </c>
      <c r="C11" s="84" t="s">
        <v>527</v>
      </c>
      <c r="D11" s="41" t="s">
        <v>226</v>
      </c>
    </row>
    <row r="12" spans="1:4" ht="12.75">
      <c r="A12" s="36">
        <v>1</v>
      </c>
      <c r="B12" s="41">
        <v>4</v>
      </c>
      <c r="C12" s="84">
        <v>5</v>
      </c>
      <c r="D12" s="41">
        <v>6</v>
      </c>
    </row>
    <row r="13" spans="1:4" ht="12.75">
      <c r="A13" s="85" t="s">
        <v>528</v>
      </c>
      <c r="B13" s="29" t="s">
        <v>225</v>
      </c>
      <c r="C13" s="29" t="s">
        <v>530</v>
      </c>
      <c r="D13" s="218">
        <f>D14</f>
        <v>9266.482</v>
      </c>
    </row>
    <row r="14" spans="1:4" ht="15" customHeight="1">
      <c r="A14" s="251" t="s">
        <v>317</v>
      </c>
      <c r="B14" s="29" t="s">
        <v>316</v>
      </c>
      <c r="C14" s="29" t="s">
        <v>530</v>
      </c>
      <c r="D14" s="218">
        <f>D15+D49+D53+D57+D64+D75+D82+D90+D101+D108+D116+D122+D126</f>
        <v>9266.482</v>
      </c>
    </row>
    <row r="15" spans="1:4" ht="12.75">
      <c r="A15" s="280" t="s">
        <v>228</v>
      </c>
      <c r="B15" s="35" t="s">
        <v>318</v>
      </c>
      <c r="C15" s="35" t="s">
        <v>530</v>
      </c>
      <c r="D15" s="40">
        <f>D16+D24+D27+D47</f>
        <v>5037.46</v>
      </c>
    </row>
    <row r="16" spans="1:4" ht="25.5">
      <c r="A16" s="229" t="s">
        <v>320</v>
      </c>
      <c r="B16" s="227" t="s">
        <v>319</v>
      </c>
      <c r="C16" s="227" t="s">
        <v>530</v>
      </c>
      <c r="D16" s="247">
        <f>D17+D19</f>
        <v>4768.1</v>
      </c>
    </row>
    <row r="17" spans="1:4" ht="12.75">
      <c r="A17" s="44" t="s">
        <v>586</v>
      </c>
      <c r="B17" s="32" t="s">
        <v>321</v>
      </c>
      <c r="C17" s="32" t="s">
        <v>530</v>
      </c>
      <c r="D17" s="33">
        <f>D18</f>
        <v>714.3</v>
      </c>
    </row>
    <row r="18" spans="1:4" ht="16.5" customHeight="1">
      <c r="A18" s="86" t="s">
        <v>376</v>
      </c>
      <c r="B18" s="32" t="s">
        <v>321</v>
      </c>
      <c r="C18" s="32" t="s">
        <v>403</v>
      </c>
      <c r="D18" s="33">
        <v>714.3</v>
      </c>
    </row>
    <row r="19" spans="1:4" ht="12.75">
      <c r="A19" s="44" t="s">
        <v>422</v>
      </c>
      <c r="B19" s="32" t="s">
        <v>421</v>
      </c>
      <c r="C19" s="32" t="s">
        <v>530</v>
      </c>
      <c r="D19" s="33">
        <f>D20+D21+D23+D22</f>
        <v>4053.8</v>
      </c>
    </row>
    <row r="20" spans="1:4" ht="15" customHeight="1">
      <c r="A20" s="86" t="s">
        <v>376</v>
      </c>
      <c r="B20" s="32" t="s">
        <v>421</v>
      </c>
      <c r="C20" s="32" t="s">
        <v>403</v>
      </c>
      <c r="D20" s="33">
        <f>2127.1+1267.2</f>
        <v>3394.3</v>
      </c>
    </row>
    <row r="21" spans="1:4" ht="25.5">
      <c r="A21" s="239" t="s">
        <v>380</v>
      </c>
      <c r="B21" s="32" t="s">
        <v>421</v>
      </c>
      <c r="C21" s="32" t="s">
        <v>379</v>
      </c>
      <c r="D21" s="33">
        <f>100+565.5-10</f>
        <v>655.5</v>
      </c>
    </row>
    <row r="22" spans="1:4" ht="12.75" hidden="1" outlineLevel="1">
      <c r="A22" s="239" t="s">
        <v>276</v>
      </c>
      <c r="B22" s="32" t="s">
        <v>421</v>
      </c>
      <c r="C22" s="32" t="s">
        <v>275</v>
      </c>
      <c r="D22" s="33"/>
    </row>
    <row r="23" spans="1:4" ht="12.75" collapsed="1">
      <c r="A23" s="239" t="s">
        <v>278</v>
      </c>
      <c r="B23" s="32" t="s">
        <v>421</v>
      </c>
      <c r="C23" s="32" t="s">
        <v>277</v>
      </c>
      <c r="D23" s="33">
        <v>4</v>
      </c>
    </row>
    <row r="24" spans="1:4" ht="12.75">
      <c r="A24" s="228" t="s">
        <v>219</v>
      </c>
      <c r="B24" s="35" t="s">
        <v>423</v>
      </c>
      <c r="C24" s="35" t="s">
        <v>530</v>
      </c>
      <c r="D24" s="40">
        <f>D25</f>
        <v>5</v>
      </c>
    </row>
    <row r="25" spans="1:4" ht="12.75">
      <c r="A25" s="44" t="s">
        <v>220</v>
      </c>
      <c r="B25" s="32" t="s">
        <v>424</v>
      </c>
      <c r="C25" s="32" t="s">
        <v>530</v>
      </c>
      <c r="D25" s="37">
        <f>D26</f>
        <v>5</v>
      </c>
    </row>
    <row r="26" spans="1:4" ht="12.75">
      <c r="A26" s="239" t="s">
        <v>332</v>
      </c>
      <c r="B26" s="32" t="s">
        <v>424</v>
      </c>
      <c r="C26" s="32" t="s">
        <v>331</v>
      </c>
      <c r="D26" s="37">
        <v>5</v>
      </c>
    </row>
    <row r="27" spans="1:4" ht="25.5">
      <c r="A27" s="228" t="s">
        <v>587</v>
      </c>
      <c r="B27" s="35" t="s">
        <v>397</v>
      </c>
      <c r="C27" s="35" t="s">
        <v>530</v>
      </c>
      <c r="D27" s="39">
        <f>D28+D31+D32+D36+D40+D43+D46</f>
        <v>105.15999999999998</v>
      </c>
    </row>
    <row r="28" spans="1:4" ht="25.5">
      <c r="A28" s="38" t="s">
        <v>399</v>
      </c>
      <c r="B28" s="32" t="s">
        <v>398</v>
      </c>
      <c r="C28" s="32" t="s">
        <v>530</v>
      </c>
      <c r="D28" s="37">
        <f>D29</f>
        <v>55</v>
      </c>
    </row>
    <row r="29" spans="1:4" ht="12.75">
      <c r="A29" s="38" t="s">
        <v>105</v>
      </c>
      <c r="B29" s="32" t="s">
        <v>398</v>
      </c>
      <c r="C29" s="32" t="s">
        <v>99</v>
      </c>
      <c r="D29" s="37">
        <v>55</v>
      </c>
    </row>
    <row r="30" spans="1:4" ht="25.5">
      <c r="A30" s="38" t="s">
        <v>519</v>
      </c>
      <c r="B30" s="32" t="s">
        <v>400</v>
      </c>
      <c r="C30" s="32" t="s">
        <v>530</v>
      </c>
      <c r="D30" s="37">
        <f>D31</f>
        <v>10.6</v>
      </c>
    </row>
    <row r="31" spans="1:4" ht="12.75">
      <c r="A31" s="38" t="s">
        <v>105</v>
      </c>
      <c r="B31" s="32" t="s">
        <v>400</v>
      </c>
      <c r="C31" s="32" t="s">
        <v>99</v>
      </c>
      <c r="D31" s="37">
        <v>10.6</v>
      </c>
    </row>
    <row r="32" spans="1:4" ht="110.25" customHeight="1">
      <c r="A32" s="232" t="s">
        <v>1</v>
      </c>
      <c r="B32" s="32" t="s">
        <v>401</v>
      </c>
      <c r="C32" s="32" t="s">
        <v>530</v>
      </c>
      <c r="D32" s="37">
        <f>D33</f>
        <v>18</v>
      </c>
    </row>
    <row r="33" spans="1:4" ht="12.75">
      <c r="A33" s="38" t="s">
        <v>105</v>
      </c>
      <c r="B33" s="32" t="s">
        <v>401</v>
      </c>
      <c r="C33" s="32" t="s">
        <v>99</v>
      </c>
      <c r="D33" s="37">
        <v>18</v>
      </c>
    </row>
    <row r="34" spans="1:4" ht="26.25" customHeight="1" hidden="1" outlineLevel="1">
      <c r="A34" s="44" t="s">
        <v>426</v>
      </c>
      <c r="B34" s="32" t="s">
        <v>425</v>
      </c>
      <c r="C34" s="32" t="s">
        <v>530</v>
      </c>
      <c r="D34" s="37">
        <f>D35</f>
        <v>0</v>
      </c>
    </row>
    <row r="35" spans="1:4" ht="38.25" hidden="1" outlineLevel="1">
      <c r="A35" s="44" t="s">
        <v>551</v>
      </c>
      <c r="B35" s="32" t="s">
        <v>550</v>
      </c>
      <c r="C35" s="32" t="s">
        <v>530</v>
      </c>
      <c r="D35" s="37">
        <f>D36</f>
        <v>0</v>
      </c>
    </row>
    <row r="36" spans="1:4" ht="24" customHeight="1" hidden="1" outlineLevel="1">
      <c r="A36" s="239" t="s">
        <v>380</v>
      </c>
      <c r="B36" s="32" t="s">
        <v>550</v>
      </c>
      <c r="C36" s="32" t="s">
        <v>379</v>
      </c>
      <c r="D36" s="37"/>
    </row>
    <row r="37" spans="1:4" ht="25.5" hidden="1" outlineLevel="1">
      <c r="A37" s="44" t="s">
        <v>428</v>
      </c>
      <c r="B37" s="32" t="s">
        <v>427</v>
      </c>
      <c r="C37" s="32"/>
      <c r="D37" s="37"/>
    </row>
    <row r="38" spans="1:4" ht="25.5" customHeight="1" collapsed="1">
      <c r="A38" s="44" t="s">
        <v>432</v>
      </c>
      <c r="B38" s="32" t="s">
        <v>429</v>
      </c>
      <c r="C38" s="32" t="s">
        <v>530</v>
      </c>
      <c r="D38" s="37">
        <f>D39</f>
        <v>1.8</v>
      </c>
    </row>
    <row r="39" spans="1:4" ht="25.5">
      <c r="A39" s="44" t="s">
        <v>431</v>
      </c>
      <c r="B39" s="32" t="s">
        <v>430</v>
      </c>
      <c r="C39" s="32" t="s">
        <v>530</v>
      </c>
      <c r="D39" s="37">
        <f>D40</f>
        <v>1.8</v>
      </c>
    </row>
    <row r="40" spans="1:4" ht="25.5">
      <c r="A40" s="239" t="s">
        <v>380</v>
      </c>
      <c r="B40" s="32" t="s">
        <v>430</v>
      </c>
      <c r="C40" s="32" t="s">
        <v>379</v>
      </c>
      <c r="D40" s="37">
        <v>1.8</v>
      </c>
    </row>
    <row r="41" spans="1:4" ht="25.5">
      <c r="A41" s="44" t="s">
        <v>335</v>
      </c>
      <c r="B41" s="32" t="s">
        <v>323</v>
      </c>
      <c r="C41" s="32" t="s">
        <v>530</v>
      </c>
      <c r="D41" s="33">
        <f>D42</f>
        <v>7.1</v>
      </c>
    </row>
    <row r="42" spans="1:4" ht="12.75">
      <c r="A42" s="44" t="s">
        <v>538</v>
      </c>
      <c r="B42" s="32" t="s">
        <v>336</v>
      </c>
      <c r="C42" s="32" t="s">
        <v>530</v>
      </c>
      <c r="D42" s="33">
        <f>D43</f>
        <v>7.1</v>
      </c>
    </row>
    <row r="43" spans="1:4" ht="12.75">
      <c r="A43" s="239" t="s">
        <v>278</v>
      </c>
      <c r="B43" s="32" t="s">
        <v>336</v>
      </c>
      <c r="C43" s="32" t="s">
        <v>277</v>
      </c>
      <c r="D43" s="33">
        <v>7.1</v>
      </c>
    </row>
    <row r="44" spans="1:4" ht="12.75">
      <c r="A44" s="44" t="s">
        <v>304</v>
      </c>
      <c r="B44" s="32" t="s">
        <v>481</v>
      </c>
      <c r="C44" s="32" t="s">
        <v>530</v>
      </c>
      <c r="D44" s="33">
        <f>D45</f>
        <v>12.66</v>
      </c>
    </row>
    <row r="45" spans="1:4" ht="15" customHeight="1">
      <c r="A45" s="44" t="s">
        <v>305</v>
      </c>
      <c r="B45" s="32" t="s">
        <v>482</v>
      </c>
      <c r="C45" s="32" t="s">
        <v>530</v>
      </c>
      <c r="D45" s="33">
        <f>D46</f>
        <v>12.66</v>
      </c>
    </row>
    <row r="46" spans="1:4" ht="12.75">
      <c r="A46" s="239" t="s">
        <v>270</v>
      </c>
      <c r="B46" s="32" t="s">
        <v>482</v>
      </c>
      <c r="C46" s="32" t="s">
        <v>269</v>
      </c>
      <c r="D46" s="33">
        <v>12.66</v>
      </c>
    </row>
    <row r="47" spans="1:4" ht="36.75" customHeight="1">
      <c r="A47" s="249" t="s">
        <v>592</v>
      </c>
      <c r="B47" s="35" t="s">
        <v>322</v>
      </c>
      <c r="C47" s="35" t="s">
        <v>530</v>
      </c>
      <c r="D47" s="39">
        <f>D48</f>
        <v>159.2</v>
      </c>
    </row>
    <row r="48" spans="1:4" ht="13.5" customHeight="1">
      <c r="A48" s="86" t="s">
        <v>376</v>
      </c>
      <c r="B48" s="32" t="s">
        <v>322</v>
      </c>
      <c r="C48" s="32" t="s">
        <v>403</v>
      </c>
      <c r="D48" s="37">
        <v>159.2</v>
      </c>
    </row>
    <row r="49" spans="1:4" ht="25.5" hidden="1" outlineLevel="1">
      <c r="A49" s="229" t="s">
        <v>570</v>
      </c>
      <c r="B49" s="227" t="s">
        <v>337</v>
      </c>
      <c r="C49" s="227" t="s">
        <v>530</v>
      </c>
      <c r="D49" s="248">
        <f>D50</f>
        <v>0</v>
      </c>
    </row>
    <row r="50" spans="1:4" ht="12.75" hidden="1" outlineLevel="1">
      <c r="A50" s="31" t="s">
        <v>339</v>
      </c>
      <c r="B50" s="32" t="s">
        <v>338</v>
      </c>
      <c r="C50" s="32" t="s">
        <v>530</v>
      </c>
      <c r="D50" s="37">
        <f>D51</f>
        <v>0</v>
      </c>
    </row>
    <row r="51" spans="1:4" ht="15" customHeight="1" hidden="1" outlineLevel="1">
      <c r="A51" s="44" t="s">
        <v>341</v>
      </c>
      <c r="B51" s="32" t="s">
        <v>340</v>
      </c>
      <c r="C51" s="32" t="s">
        <v>530</v>
      </c>
      <c r="D51" s="37">
        <f>D52</f>
        <v>0</v>
      </c>
    </row>
    <row r="52" spans="1:4" ht="25.5" hidden="1" outlineLevel="1">
      <c r="A52" s="239" t="s">
        <v>380</v>
      </c>
      <c r="B52" s="32" t="s">
        <v>340</v>
      </c>
      <c r="C52" s="32" t="s">
        <v>379</v>
      </c>
      <c r="D52" s="37"/>
    </row>
    <row r="53" spans="1:4" ht="12.75" collapsed="1">
      <c r="A53" s="230" t="s">
        <v>571</v>
      </c>
      <c r="B53" s="227" t="s">
        <v>342</v>
      </c>
      <c r="C53" s="227" t="s">
        <v>530</v>
      </c>
      <c r="D53" s="247">
        <f>D54</f>
        <v>3</v>
      </c>
    </row>
    <row r="54" spans="1:4" ht="12.75">
      <c r="A54" s="31" t="s">
        <v>339</v>
      </c>
      <c r="B54" s="32" t="s">
        <v>343</v>
      </c>
      <c r="C54" s="32" t="s">
        <v>530</v>
      </c>
      <c r="D54" s="33">
        <f>D55</f>
        <v>3</v>
      </c>
    </row>
    <row r="55" spans="1:4" ht="12.75">
      <c r="A55" s="177" t="s">
        <v>345</v>
      </c>
      <c r="B55" s="32" t="s">
        <v>344</v>
      </c>
      <c r="C55" s="32" t="s">
        <v>530</v>
      </c>
      <c r="D55" s="33">
        <f>D56</f>
        <v>3</v>
      </c>
    </row>
    <row r="56" spans="1:4" ht="25.5">
      <c r="A56" s="239" t="s">
        <v>380</v>
      </c>
      <c r="B56" s="32" t="s">
        <v>344</v>
      </c>
      <c r="C56" s="32" t="s">
        <v>379</v>
      </c>
      <c r="D56" s="33">
        <v>3</v>
      </c>
    </row>
    <row r="57" spans="1:4" ht="25.5">
      <c r="A57" s="34" t="s">
        <v>572</v>
      </c>
      <c r="B57" s="227" t="s">
        <v>346</v>
      </c>
      <c r="C57" s="35" t="s">
        <v>530</v>
      </c>
      <c r="D57" s="290">
        <f>D58</f>
        <v>776.582</v>
      </c>
    </row>
    <row r="58" spans="1:4" ht="12.75">
      <c r="A58" s="31" t="s">
        <v>339</v>
      </c>
      <c r="B58" s="32" t="s">
        <v>347</v>
      </c>
      <c r="C58" s="32" t="s">
        <v>530</v>
      </c>
      <c r="D58" s="282">
        <f>D59</f>
        <v>776.582</v>
      </c>
    </row>
    <row r="59" spans="1:4" ht="12.75">
      <c r="A59" s="31" t="s">
        <v>349</v>
      </c>
      <c r="B59" s="32" t="s">
        <v>348</v>
      </c>
      <c r="C59" s="32" t="s">
        <v>530</v>
      </c>
      <c r="D59" s="282">
        <f>D60</f>
        <v>776.582</v>
      </c>
    </row>
    <row r="60" spans="1:4" ht="25.5">
      <c r="A60" s="239" t="s">
        <v>380</v>
      </c>
      <c r="B60" s="32" t="s">
        <v>348</v>
      </c>
      <c r="C60" s="32" t="s">
        <v>379</v>
      </c>
      <c r="D60" s="282">
        <f>190+586.582</f>
        <v>776.582</v>
      </c>
    </row>
    <row r="61" spans="1:4" ht="25.5" hidden="1" outlineLevel="1">
      <c r="A61" s="34" t="s">
        <v>351</v>
      </c>
      <c r="B61" s="227" t="s">
        <v>350</v>
      </c>
      <c r="C61" s="35"/>
      <c r="D61" s="39"/>
    </row>
    <row r="62" spans="1:4" ht="12.75" hidden="1" outlineLevel="1">
      <c r="A62" s="31" t="s">
        <v>339</v>
      </c>
      <c r="B62" s="32" t="s">
        <v>352</v>
      </c>
      <c r="C62" s="32"/>
      <c r="D62" s="37"/>
    </row>
    <row r="63" spans="1:4" ht="12.75" hidden="1" outlineLevel="1">
      <c r="A63" s="38" t="s">
        <v>355</v>
      </c>
      <c r="B63" s="32" t="s">
        <v>353</v>
      </c>
      <c r="C63" s="32"/>
      <c r="D63" s="37"/>
    </row>
    <row r="64" spans="1:4" ht="12.75" collapsed="1">
      <c r="A64" s="45" t="s">
        <v>574</v>
      </c>
      <c r="B64" s="227" t="s">
        <v>356</v>
      </c>
      <c r="C64" s="35" t="s">
        <v>530</v>
      </c>
      <c r="D64" s="39">
        <f>D67+D65</f>
        <v>963.6</v>
      </c>
    </row>
    <row r="65" spans="1:4" ht="25.5">
      <c r="A65" s="31" t="s">
        <v>85</v>
      </c>
      <c r="B65" s="32" t="s">
        <v>84</v>
      </c>
      <c r="C65" s="32" t="s">
        <v>530</v>
      </c>
      <c r="D65" s="37">
        <f>D66</f>
        <v>46.9</v>
      </c>
    </row>
    <row r="66" spans="1:4" ht="25.5">
      <c r="A66" s="239" t="s">
        <v>380</v>
      </c>
      <c r="B66" s="32" t="s">
        <v>84</v>
      </c>
      <c r="C66" s="32" t="s">
        <v>379</v>
      </c>
      <c r="D66" s="37">
        <v>46.9</v>
      </c>
    </row>
    <row r="67" spans="1:4" ht="12.75">
      <c r="A67" s="31" t="s">
        <v>339</v>
      </c>
      <c r="B67" s="32" t="s">
        <v>357</v>
      </c>
      <c r="C67" s="32" t="s">
        <v>530</v>
      </c>
      <c r="D67" s="282">
        <f>D68+D71+D73</f>
        <v>916.7</v>
      </c>
    </row>
    <row r="68" spans="1:4" ht="12.75">
      <c r="A68" s="31" t="s">
        <v>359</v>
      </c>
      <c r="B68" s="32" t="s">
        <v>358</v>
      </c>
      <c r="C68" s="32" t="s">
        <v>530</v>
      </c>
      <c r="D68" s="282">
        <f>D69+D70</f>
        <v>351.8</v>
      </c>
    </row>
    <row r="69" spans="1:4" ht="25.5">
      <c r="A69" s="239" t="s">
        <v>380</v>
      </c>
      <c r="B69" s="32" t="s">
        <v>358</v>
      </c>
      <c r="C69" s="32" t="s">
        <v>379</v>
      </c>
      <c r="D69" s="282">
        <f>285+66.8</f>
        <v>351.8</v>
      </c>
    </row>
    <row r="70" spans="1:4" ht="25.5" hidden="1" outlineLevel="1">
      <c r="A70" s="239" t="s">
        <v>324</v>
      </c>
      <c r="B70" s="32" t="s">
        <v>6</v>
      </c>
      <c r="C70" s="32" t="s">
        <v>420</v>
      </c>
      <c r="D70" s="282"/>
    </row>
    <row r="71" spans="1:4" ht="12.75" collapsed="1">
      <c r="A71" s="31" t="s">
        <v>93</v>
      </c>
      <c r="B71" s="32" t="s">
        <v>91</v>
      </c>
      <c r="C71" s="32" t="s">
        <v>530</v>
      </c>
      <c r="D71" s="37">
        <f>D72</f>
        <v>379.9</v>
      </c>
    </row>
    <row r="72" spans="1:4" ht="25.5">
      <c r="A72" s="239" t="s">
        <v>380</v>
      </c>
      <c r="B72" s="32" t="s">
        <v>91</v>
      </c>
      <c r="C72" s="32" t="s">
        <v>379</v>
      </c>
      <c r="D72" s="37">
        <v>379.9</v>
      </c>
    </row>
    <row r="73" spans="1:4" ht="12.75">
      <c r="A73" s="31" t="s">
        <v>94</v>
      </c>
      <c r="B73" s="32" t="s">
        <v>92</v>
      </c>
      <c r="C73" s="243" t="s">
        <v>530</v>
      </c>
      <c r="D73" s="244">
        <f>D74</f>
        <v>185</v>
      </c>
    </row>
    <row r="74" spans="1:4" ht="25.5">
      <c r="A74" s="239" t="s">
        <v>380</v>
      </c>
      <c r="B74" s="32" t="s">
        <v>92</v>
      </c>
      <c r="C74" s="243" t="s">
        <v>379</v>
      </c>
      <c r="D74" s="244">
        <v>185</v>
      </c>
    </row>
    <row r="75" spans="1:4" ht="12.75">
      <c r="A75" s="34" t="s">
        <v>575</v>
      </c>
      <c r="B75" s="227" t="s">
        <v>360</v>
      </c>
      <c r="C75" s="35" t="s">
        <v>530</v>
      </c>
      <c r="D75" s="39">
        <f>D76</f>
        <v>30</v>
      </c>
    </row>
    <row r="76" spans="1:4" ht="12.75">
      <c r="A76" s="31" t="s">
        <v>339</v>
      </c>
      <c r="B76" s="32" t="s">
        <v>361</v>
      </c>
      <c r="C76" s="32" t="s">
        <v>530</v>
      </c>
      <c r="D76" s="37">
        <f>D77+D79</f>
        <v>30</v>
      </c>
    </row>
    <row r="77" spans="1:4" ht="25.5">
      <c r="A77" s="31" t="s">
        <v>363</v>
      </c>
      <c r="B77" s="32" t="s">
        <v>362</v>
      </c>
      <c r="C77" s="32" t="s">
        <v>530</v>
      </c>
      <c r="D77" s="37">
        <f>D78</f>
        <v>15</v>
      </c>
    </row>
    <row r="78" spans="1:4" ht="25.5">
      <c r="A78" s="239" t="s">
        <v>380</v>
      </c>
      <c r="B78" s="32" t="s">
        <v>362</v>
      </c>
      <c r="C78" s="32" t="s">
        <v>379</v>
      </c>
      <c r="D78" s="37">
        <v>15</v>
      </c>
    </row>
    <row r="79" spans="1:4" ht="25.5" outlineLevel="1">
      <c r="A79" s="44" t="s">
        <v>587</v>
      </c>
      <c r="B79" s="32" t="s">
        <v>33</v>
      </c>
      <c r="C79" s="32" t="s">
        <v>530</v>
      </c>
      <c r="D79" s="37">
        <f>D80</f>
        <v>15</v>
      </c>
    </row>
    <row r="80" spans="1:4" ht="38.25" outlineLevel="1">
      <c r="A80" s="305" t="s">
        <v>35</v>
      </c>
      <c r="B80" s="32" t="s">
        <v>34</v>
      </c>
      <c r="C80" s="32" t="s">
        <v>530</v>
      </c>
      <c r="D80" s="37">
        <f>D81</f>
        <v>15</v>
      </c>
    </row>
    <row r="81" spans="1:4" ht="12.75" outlineLevel="1">
      <c r="A81" s="38" t="s">
        <v>105</v>
      </c>
      <c r="B81" s="32" t="s">
        <v>34</v>
      </c>
      <c r="C81" s="32" t="s">
        <v>99</v>
      </c>
      <c r="D81" s="37">
        <v>15</v>
      </c>
    </row>
    <row r="82" spans="1:4" ht="15" customHeight="1">
      <c r="A82" s="230" t="s">
        <v>576</v>
      </c>
      <c r="B82" s="227" t="s">
        <v>364</v>
      </c>
      <c r="C82" s="35" t="s">
        <v>530</v>
      </c>
      <c r="D82" s="39">
        <f>D85+D88+D89</f>
        <v>1749.34</v>
      </c>
    </row>
    <row r="83" spans="1:4" ht="25.5">
      <c r="A83" s="44" t="s">
        <v>320</v>
      </c>
      <c r="B83" s="32" t="s">
        <v>365</v>
      </c>
      <c r="C83" s="32" t="s">
        <v>530</v>
      </c>
      <c r="D83" s="37">
        <f>D84</f>
        <v>603.6</v>
      </c>
    </row>
    <row r="84" spans="1:4" ht="12.75">
      <c r="A84" s="44" t="s">
        <v>422</v>
      </c>
      <c r="B84" s="32" t="s">
        <v>366</v>
      </c>
      <c r="C84" s="32" t="s">
        <v>530</v>
      </c>
      <c r="D84" s="37">
        <f>D85</f>
        <v>603.6</v>
      </c>
    </row>
    <row r="85" spans="1:4" ht="14.25" customHeight="1">
      <c r="A85" s="86" t="s">
        <v>376</v>
      </c>
      <c r="B85" s="32" t="s">
        <v>366</v>
      </c>
      <c r="C85" s="32" t="s">
        <v>403</v>
      </c>
      <c r="D85" s="37">
        <v>603.6</v>
      </c>
    </row>
    <row r="86" spans="1:4" ht="12.75">
      <c r="A86" s="31" t="s">
        <v>339</v>
      </c>
      <c r="B86" s="32" t="s">
        <v>367</v>
      </c>
      <c r="C86" s="32" t="s">
        <v>530</v>
      </c>
      <c r="D86" s="33">
        <f>D87</f>
        <v>1145.74</v>
      </c>
    </row>
    <row r="87" spans="1:4" ht="12.75">
      <c r="A87" s="175" t="s">
        <v>369</v>
      </c>
      <c r="B87" s="214" t="s">
        <v>368</v>
      </c>
      <c r="C87" s="32" t="s">
        <v>530</v>
      </c>
      <c r="D87" s="33">
        <f>D88+D89</f>
        <v>1145.74</v>
      </c>
    </row>
    <row r="88" spans="1:4" ht="25.5">
      <c r="A88" s="239" t="s">
        <v>380</v>
      </c>
      <c r="B88" s="32" t="s">
        <v>368</v>
      </c>
      <c r="C88" s="32" t="s">
        <v>379</v>
      </c>
      <c r="D88" s="33">
        <f>737.24-3.1-83.6</f>
        <v>650.54</v>
      </c>
    </row>
    <row r="89" spans="1:4" ht="12.75">
      <c r="A89" s="239" t="s">
        <v>278</v>
      </c>
      <c r="B89" s="32" t="s">
        <v>368</v>
      </c>
      <c r="C89" s="32" t="s">
        <v>277</v>
      </c>
      <c r="D89" s="37">
        <v>495.2</v>
      </c>
    </row>
    <row r="90" spans="1:4" ht="16.5" customHeight="1">
      <c r="A90" s="230" t="s">
        <v>577</v>
      </c>
      <c r="B90" s="227" t="s">
        <v>370</v>
      </c>
      <c r="C90" s="35" t="s">
        <v>530</v>
      </c>
      <c r="D90" s="39">
        <f>D91+D96</f>
        <v>382.5</v>
      </c>
    </row>
    <row r="91" spans="1:4" ht="12.75">
      <c r="A91" s="31" t="s">
        <v>339</v>
      </c>
      <c r="B91" s="32" t="s">
        <v>371</v>
      </c>
      <c r="C91" s="32" t="s">
        <v>530</v>
      </c>
      <c r="D91" s="37">
        <f>D93+D95</f>
        <v>102.5</v>
      </c>
    </row>
    <row r="92" spans="1:4" ht="12.75">
      <c r="A92" s="31" t="s">
        <v>373</v>
      </c>
      <c r="B92" s="32" t="s">
        <v>372</v>
      </c>
      <c r="C92" s="32" t="s">
        <v>530</v>
      </c>
      <c r="D92" s="37">
        <f>D93</f>
        <v>67</v>
      </c>
    </row>
    <row r="93" spans="1:4" ht="25.5">
      <c r="A93" s="239" t="s">
        <v>380</v>
      </c>
      <c r="B93" s="32" t="s">
        <v>372</v>
      </c>
      <c r="C93" s="32" t="s">
        <v>379</v>
      </c>
      <c r="D93" s="37">
        <v>67</v>
      </c>
    </row>
    <row r="94" spans="1:4" ht="12.75">
      <c r="A94" s="31" t="s">
        <v>402</v>
      </c>
      <c r="B94" s="32" t="s">
        <v>386</v>
      </c>
      <c r="C94" s="32" t="s">
        <v>530</v>
      </c>
      <c r="D94" s="37">
        <f>D95</f>
        <v>35.5</v>
      </c>
    </row>
    <row r="95" spans="1:4" ht="25.5">
      <c r="A95" s="239" t="s">
        <v>380</v>
      </c>
      <c r="B95" s="32" t="s">
        <v>386</v>
      </c>
      <c r="C95" s="32" t="s">
        <v>379</v>
      </c>
      <c r="D95" s="37">
        <v>35.5</v>
      </c>
    </row>
    <row r="96" spans="1:4" ht="25.5" customHeight="1">
      <c r="A96" s="44" t="s">
        <v>587</v>
      </c>
      <c r="B96" s="32" t="s">
        <v>374</v>
      </c>
      <c r="C96" s="32" t="s">
        <v>530</v>
      </c>
      <c r="D96" s="37">
        <f>D97+D99</f>
        <v>280</v>
      </c>
    </row>
    <row r="97" spans="1:4" ht="25.5">
      <c r="A97" s="31" t="s">
        <v>156</v>
      </c>
      <c r="B97" s="32" t="s">
        <v>590</v>
      </c>
      <c r="C97" s="32" t="s">
        <v>530</v>
      </c>
      <c r="D97" s="37">
        <f>D98</f>
        <v>50</v>
      </c>
    </row>
    <row r="98" spans="1:4" ht="12.75">
      <c r="A98" s="38" t="s">
        <v>105</v>
      </c>
      <c r="B98" s="32" t="s">
        <v>590</v>
      </c>
      <c r="C98" s="32" t="s">
        <v>99</v>
      </c>
      <c r="D98" s="37">
        <v>50</v>
      </c>
    </row>
    <row r="99" spans="1:4" ht="25.5">
      <c r="A99" s="42" t="s">
        <v>157</v>
      </c>
      <c r="B99" s="32" t="s">
        <v>381</v>
      </c>
      <c r="C99" s="32" t="s">
        <v>530</v>
      </c>
      <c r="D99" s="37">
        <f>D100</f>
        <v>230</v>
      </c>
    </row>
    <row r="100" spans="1:4" ht="12.75">
      <c r="A100" s="38" t="s">
        <v>105</v>
      </c>
      <c r="B100" s="32" t="s">
        <v>381</v>
      </c>
      <c r="C100" s="32" t="s">
        <v>99</v>
      </c>
      <c r="D100" s="37">
        <v>230</v>
      </c>
    </row>
    <row r="101" spans="1:4" ht="12.75">
      <c r="A101" s="45" t="s">
        <v>578</v>
      </c>
      <c r="B101" s="227" t="s">
        <v>382</v>
      </c>
      <c r="C101" s="35" t="s">
        <v>530</v>
      </c>
      <c r="D101" s="39">
        <f>D102+D105</f>
        <v>49</v>
      </c>
    </row>
    <row r="102" spans="1:4" ht="12.75">
      <c r="A102" s="31" t="s">
        <v>339</v>
      </c>
      <c r="B102" s="32" t="s">
        <v>383</v>
      </c>
      <c r="C102" s="32" t="s">
        <v>530</v>
      </c>
      <c r="D102" s="37">
        <f>D103</f>
        <v>49</v>
      </c>
    </row>
    <row r="103" spans="1:4" ht="12.75">
      <c r="A103" s="38" t="s">
        <v>385</v>
      </c>
      <c r="B103" s="32" t="s">
        <v>384</v>
      </c>
      <c r="C103" s="32" t="s">
        <v>530</v>
      </c>
      <c r="D103" s="37">
        <f>D104</f>
        <v>49</v>
      </c>
    </row>
    <row r="104" spans="1:4" ht="25.5">
      <c r="A104" s="239" t="s">
        <v>380</v>
      </c>
      <c r="B104" s="32" t="s">
        <v>384</v>
      </c>
      <c r="C104" s="32" t="s">
        <v>379</v>
      </c>
      <c r="D104" s="37">
        <v>49</v>
      </c>
    </row>
    <row r="105" spans="1:4" ht="25.5" hidden="1" outlineLevel="1">
      <c r="A105" s="44" t="s">
        <v>587</v>
      </c>
      <c r="B105" s="32" t="s">
        <v>10</v>
      </c>
      <c r="C105" s="32" t="s">
        <v>530</v>
      </c>
      <c r="D105" s="37">
        <f>D106</f>
        <v>0</v>
      </c>
    </row>
    <row r="106" spans="1:4" ht="27" customHeight="1" hidden="1" outlineLevel="1">
      <c r="A106" s="44" t="s">
        <v>12</v>
      </c>
      <c r="B106" s="32" t="s">
        <v>11</v>
      </c>
      <c r="C106" s="32" t="s">
        <v>530</v>
      </c>
      <c r="D106" s="37">
        <f>D107</f>
        <v>0</v>
      </c>
    </row>
    <row r="107" spans="1:4" ht="12.75" hidden="1" outlineLevel="1">
      <c r="A107" s="38" t="s">
        <v>105</v>
      </c>
      <c r="B107" s="32" t="s">
        <v>11</v>
      </c>
      <c r="C107" s="32" t="s">
        <v>99</v>
      </c>
      <c r="D107" s="37"/>
    </row>
    <row r="108" spans="1:4" ht="13.5" customHeight="1" collapsed="1">
      <c r="A108" s="231" t="s">
        <v>579</v>
      </c>
      <c r="B108" s="227" t="s">
        <v>387</v>
      </c>
      <c r="C108" s="35" t="s">
        <v>530</v>
      </c>
      <c r="D108" s="39">
        <f>D109+D112</f>
        <v>100</v>
      </c>
    </row>
    <row r="109" spans="1:4" ht="12.75">
      <c r="A109" s="31" t="s">
        <v>339</v>
      </c>
      <c r="B109" s="32" t="s">
        <v>388</v>
      </c>
      <c r="C109" s="32" t="s">
        <v>530</v>
      </c>
      <c r="D109" s="37">
        <f>D110</f>
        <v>50</v>
      </c>
    </row>
    <row r="110" spans="1:4" ht="12.75">
      <c r="A110" s="42" t="s">
        <v>390</v>
      </c>
      <c r="B110" s="32" t="s">
        <v>389</v>
      </c>
      <c r="C110" s="32" t="s">
        <v>530</v>
      </c>
      <c r="D110" s="37">
        <f>D111</f>
        <v>50</v>
      </c>
    </row>
    <row r="111" spans="1:4" ht="25.5">
      <c r="A111" s="239" t="s">
        <v>380</v>
      </c>
      <c r="B111" s="32" t="s">
        <v>389</v>
      </c>
      <c r="C111" s="32" t="s">
        <v>379</v>
      </c>
      <c r="D111" s="37">
        <f>40+10</f>
        <v>50</v>
      </c>
    </row>
    <row r="112" spans="1:4" ht="27" customHeight="1">
      <c r="A112" s="44" t="s">
        <v>587</v>
      </c>
      <c r="B112" s="32" t="s">
        <v>391</v>
      </c>
      <c r="C112" s="32" t="s">
        <v>530</v>
      </c>
      <c r="D112" s="37">
        <f>D113</f>
        <v>50</v>
      </c>
    </row>
    <row r="113" spans="1:4" ht="39" customHeight="1">
      <c r="A113" s="42" t="s">
        <v>309</v>
      </c>
      <c r="B113" s="32" t="s">
        <v>392</v>
      </c>
      <c r="C113" s="32" t="s">
        <v>530</v>
      </c>
      <c r="D113" s="37">
        <f>D114</f>
        <v>50</v>
      </c>
    </row>
    <row r="114" spans="1:4" ht="13.5" customHeight="1">
      <c r="A114" s="38" t="s">
        <v>105</v>
      </c>
      <c r="B114" s="32" t="s">
        <v>392</v>
      </c>
      <c r="C114" s="32" t="s">
        <v>99</v>
      </c>
      <c r="D114" s="37">
        <v>50</v>
      </c>
    </row>
    <row r="115" spans="1:4" ht="12.75">
      <c r="A115" s="250" t="s">
        <v>564</v>
      </c>
      <c r="B115" s="32"/>
      <c r="C115" s="32"/>
      <c r="D115" s="33"/>
    </row>
    <row r="116" spans="1:4" ht="14.25" customHeight="1">
      <c r="A116" s="231" t="s">
        <v>88</v>
      </c>
      <c r="B116" s="35" t="s">
        <v>90</v>
      </c>
      <c r="C116" s="35" t="s">
        <v>530</v>
      </c>
      <c r="D116" s="290">
        <f>D119+D117</f>
        <v>175</v>
      </c>
    </row>
    <row r="117" spans="1:4" ht="36" customHeight="1" hidden="1" outlineLevel="1">
      <c r="A117" s="42" t="s">
        <v>9</v>
      </c>
      <c r="B117" s="32" t="s">
        <v>8</v>
      </c>
      <c r="C117" s="32" t="s">
        <v>530</v>
      </c>
      <c r="D117" s="282">
        <f>D118</f>
        <v>0</v>
      </c>
    </row>
    <row r="118" spans="1:4" ht="24.75" customHeight="1" hidden="1" outlineLevel="1">
      <c r="A118" s="239" t="s">
        <v>380</v>
      </c>
      <c r="B118" s="32" t="s">
        <v>8</v>
      </c>
      <c r="C118" s="32" t="s">
        <v>379</v>
      </c>
      <c r="D118" s="282"/>
    </row>
    <row r="119" spans="1:4" ht="12.75" collapsed="1">
      <c r="A119" s="31" t="s">
        <v>339</v>
      </c>
      <c r="B119" s="32" t="s">
        <v>90</v>
      </c>
      <c r="C119" s="32" t="s">
        <v>530</v>
      </c>
      <c r="D119" s="37">
        <f>D120</f>
        <v>175</v>
      </c>
    </row>
    <row r="120" spans="1:4" ht="12.75">
      <c r="A120" s="241" t="s">
        <v>18</v>
      </c>
      <c r="B120" s="43" t="s">
        <v>17</v>
      </c>
      <c r="C120" s="32" t="s">
        <v>530</v>
      </c>
      <c r="D120" s="37">
        <f>D121</f>
        <v>175</v>
      </c>
    </row>
    <row r="121" spans="1:4" ht="25.5">
      <c r="A121" s="239" t="s">
        <v>380</v>
      </c>
      <c r="B121" s="43" t="s">
        <v>17</v>
      </c>
      <c r="C121" s="32" t="s">
        <v>379</v>
      </c>
      <c r="D121" s="37">
        <f>150+25</f>
        <v>175</v>
      </c>
    </row>
    <row r="122" spans="1:4" ht="14.25" customHeight="1" hidden="1" outlineLevel="1">
      <c r="A122" s="34" t="s">
        <v>580</v>
      </c>
      <c r="B122" s="227" t="s">
        <v>393</v>
      </c>
      <c r="C122" s="35" t="s">
        <v>530</v>
      </c>
      <c r="D122" s="39">
        <f>D123</f>
        <v>0</v>
      </c>
    </row>
    <row r="123" spans="1:4" ht="12.75" customHeight="1" hidden="1" outlineLevel="1">
      <c r="A123" s="31" t="s">
        <v>339</v>
      </c>
      <c r="B123" s="32" t="s">
        <v>394</v>
      </c>
      <c r="C123" s="32" t="s">
        <v>530</v>
      </c>
      <c r="D123" s="37">
        <f>D124</f>
        <v>0</v>
      </c>
    </row>
    <row r="124" spans="1:4" ht="12.75" customHeight="1" hidden="1" outlineLevel="1">
      <c r="A124" s="163" t="s">
        <v>396</v>
      </c>
      <c r="B124" s="32" t="s">
        <v>395</v>
      </c>
      <c r="C124" s="32" t="s">
        <v>530</v>
      </c>
      <c r="D124" s="37">
        <f>D125</f>
        <v>0</v>
      </c>
    </row>
    <row r="125" spans="1:4" ht="25.5" customHeight="1" hidden="1" outlineLevel="1">
      <c r="A125" s="239" t="s">
        <v>380</v>
      </c>
      <c r="B125" s="32" t="s">
        <v>395</v>
      </c>
      <c r="C125" s="32" t="s">
        <v>379</v>
      </c>
      <c r="D125" s="37"/>
    </row>
    <row r="126" spans="1:4" ht="14.25" customHeight="1" hidden="1" outlineLevel="1" collapsed="1">
      <c r="A126" s="34" t="s">
        <v>581</v>
      </c>
      <c r="B126" s="227" t="s">
        <v>552</v>
      </c>
      <c r="C126" s="35" t="s">
        <v>530</v>
      </c>
      <c r="D126" s="39">
        <f>D127</f>
        <v>0</v>
      </c>
    </row>
    <row r="127" spans="1:4" ht="12.75" customHeight="1" hidden="1" outlineLevel="1">
      <c r="A127" s="31" t="s">
        <v>339</v>
      </c>
      <c r="B127" s="32" t="s">
        <v>553</v>
      </c>
      <c r="C127" s="32" t="s">
        <v>530</v>
      </c>
      <c r="D127" s="37">
        <f>D128</f>
        <v>0</v>
      </c>
    </row>
    <row r="128" spans="1:4" ht="12.75" customHeight="1" hidden="1" outlineLevel="1">
      <c r="A128" s="31" t="s">
        <v>87</v>
      </c>
      <c r="B128" s="32" t="s">
        <v>86</v>
      </c>
      <c r="C128" s="32" t="s">
        <v>530</v>
      </c>
      <c r="D128" s="37">
        <f>D129</f>
        <v>0</v>
      </c>
    </row>
    <row r="129" spans="1:4" ht="24" customHeight="1" hidden="1" outlineLevel="1">
      <c r="A129" s="291" t="s">
        <v>419</v>
      </c>
      <c r="B129" s="32" t="s">
        <v>86</v>
      </c>
      <c r="C129" s="32" t="s">
        <v>418</v>
      </c>
      <c r="D129" s="37"/>
    </row>
    <row r="130" ht="12.75" collapsed="1"/>
  </sheetData>
  <sheetProtection/>
  <mergeCells count="5">
    <mergeCell ref="A9:D9"/>
    <mergeCell ref="A5:D5"/>
    <mergeCell ref="A6:D6"/>
    <mergeCell ref="A8:D8"/>
    <mergeCell ref="A7:D7"/>
  </mergeCells>
  <printOptions/>
  <pageMargins left="0.75" right="0.43" top="0.53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G4" sqref="G4"/>
    </sheetView>
  </sheetViews>
  <sheetFormatPr defaultColWidth="9.00390625" defaultRowHeight="12.75" outlineLevelRow="1"/>
  <cols>
    <col min="1" max="1" width="89.25390625" style="0" customWidth="1"/>
    <col min="2" max="2" width="9.00390625" style="90" customWidth="1"/>
    <col min="3" max="3" width="4.625" style="23" customWidth="1"/>
    <col min="4" max="4" width="6.125" style="0" customWidth="1"/>
    <col min="5" max="5" width="9.125" style="88" customWidth="1"/>
    <col min="6" max="6" width="8.00390625" style="0" customWidth="1"/>
  </cols>
  <sheetData>
    <row r="1" spans="1:7" ht="13.5">
      <c r="A1" s="26"/>
      <c r="B1" s="89"/>
      <c r="C1" s="27"/>
      <c r="D1" s="83"/>
      <c r="E1" s="164"/>
      <c r="F1" s="164"/>
      <c r="G1" s="164" t="s">
        <v>227</v>
      </c>
    </row>
    <row r="2" spans="1:7" ht="13.5">
      <c r="A2" s="26"/>
      <c r="B2" s="89"/>
      <c r="C2" s="27"/>
      <c r="D2" s="83"/>
      <c r="E2" s="164"/>
      <c r="F2" s="164"/>
      <c r="G2" s="164" t="s">
        <v>158</v>
      </c>
    </row>
    <row r="3" spans="1:7" ht="13.5">
      <c r="A3" s="26"/>
      <c r="B3" s="89"/>
      <c r="C3" s="27"/>
      <c r="D3" s="83"/>
      <c r="E3" s="164"/>
      <c r="F3" s="164"/>
      <c r="G3" s="164" t="s">
        <v>37</v>
      </c>
    </row>
    <row r="4" spans="1:7" ht="13.5" outlineLevel="1">
      <c r="A4" s="26"/>
      <c r="B4" s="89"/>
      <c r="C4" s="27"/>
      <c r="D4" s="27"/>
      <c r="E4" s="164"/>
      <c r="F4" s="164"/>
      <c r="G4" s="164" t="s">
        <v>42</v>
      </c>
    </row>
    <row r="5" spans="1:7" ht="12.75">
      <c r="A5" s="342"/>
      <c r="B5" s="343"/>
      <c r="C5" s="343"/>
      <c r="D5" s="343"/>
      <c r="E5" s="343"/>
      <c r="F5" s="343"/>
      <c r="G5" s="343"/>
    </row>
    <row r="6" spans="1:7" ht="12.75">
      <c r="A6" s="341" t="s">
        <v>247</v>
      </c>
      <c r="B6" s="341"/>
      <c r="C6" s="341"/>
      <c r="D6" s="341"/>
      <c r="E6" s="341"/>
      <c r="F6" s="341"/>
      <c r="G6" s="341"/>
    </row>
    <row r="7" spans="1:7" ht="12.75">
      <c r="A7" s="341" t="s">
        <v>21</v>
      </c>
      <c r="B7" s="341"/>
      <c r="C7" s="341"/>
      <c r="D7" s="341"/>
      <c r="E7" s="341"/>
      <c r="F7" s="341"/>
      <c r="G7" s="341"/>
    </row>
    <row r="8" spans="1:7" ht="12.75">
      <c r="A8" s="26"/>
      <c r="B8" s="89"/>
      <c r="C8" s="27"/>
      <c r="D8" s="27"/>
      <c r="E8" s="28"/>
      <c r="F8" s="27"/>
      <c r="G8" s="28"/>
    </row>
    <row r="9" spans="1:7" ht="45" customHeight="1">
      <c r="A9" s="246" t="s">
        <v>237</v>
      </c>
      <c r="B9" s="261" t="s">
        <v>151</v>
      </c>
      <c r="C9" s="252" t="s">
        <v>240</v>
      </c>
      <c r="D9" s="252" t="s">
        <v>246</v>
      </c>
      <c r="E9" s="252" t="s">
        <v>526</v>
      </c>
      <c r="F9" s="253" t="s">
        <v>235</v>
      </c>
      <c r="G9" s="254" t="s">
        <v>236</v>
      </c>
    </row>
    <row r="10" spans="1:7" ht="13.5">
      <c r="A10" s="114" t="s">
        <v>528</v>
      </c>
      <c r="B10" s="274" t="s">
        <v>530</v>
      </c>
      <c r="C10" s="263" t="s">
        <v>529</v>
      </c>
      <c r="D10" s="263" t="s">
        <v>529</v>
      </c>
      <c r="E10" s="263" t="s">
        <v>229</v>
      </c>
      <c r="F10" s="263" t="s">
        <v>530</v>
      </c>
      <c r="G10" s="321">
        <f>G12+G43+G48+G57+G79+G106+G122+G135+G141++G150</f>
        <v>9266.482</v>
      </c>
    </row>
    <row r="11" spans="1:7" ht="13.5">
      <c r="A11" s="114" t="s">
        <v>562</v>
      </c>
      <c r="B11" s="274" t="s">
        <v>561</v>
      </c>
      <c r="C11" s="263" t="s">
        <v>529</v>
      </c>
      <c r="D11" s="263" t="s">
        <v>529</v>
      </c>
      <c r="E11" s="263" t="s">
        <v>229</v>
      </c>
      <c r="F11" s="263" t="s">
        <v>530</v>
      </c>
      <c r="G11" s="321">
        <f>G12+G43+G48+G57+G79+G106+G122+G135+G141</f>
        <v>7517.142</v>
      </c>
    </row>
    <row r="12" spans="1:7" ht="13.5">
      <c r="A12" s="118" t="s">
        <v>531</v>
      </c>
      <c r="B12" s="258">
        <v>984</v>
      </c>
      <c r="C12" s="255" t="s">
        <v>532</v>
      </c>
      <c r="D12" s="255" t="s">
        <v>529</v>
      </c>
      <c r="E12" s="255" t="s">
        <v>229</v>
      </c>
      <c r="F12" s="255" t="s">
        <v>530</v>
      </c>
      <c r="G12" s="264">
        <f>G13+G18+G23+G27</f>
        <v>4837</v>
      </c>
    </row>
    <row r="13" spans="1:7" ht="13.5">
      <c r="A13" s="118" t="s">
        <v>533</v>
      </c>
      <c r="B13" s="258">
        <v>984</v>
      </c>
      <c r="C13" s="255" t="s">
        <v>532</v>
      </c>
      <c r="D13" s="255" t="s">
        <v>534</v>
      </c>
      <c r="E13" s="255" t="s">
        <v>229</v>
      </c>
      <c r="F13" s="255" t="s">
        <v>530</v>
      </c>
      <c r="G13" s="265">
        <f>G14</f>
        <v>714.3</v>
      </c>
    </row>
    <row r="14" spans="1:7" ht="13.5">
      <c r="A14" s="118" t="s">
        <v>317</v>
      </c>
      <c r="B14" s="258">
        <v>984</v>
      </c>
      <c r="C14" s="255" t="s">
        <v>532</v>
      </c>
      <c r="D14" s="255" t="s">
        <v>534</v>
      </c>
      <c r="E14" s="255" t="s">
        <v>316</v>
      </c>
      <c r="F14" s="255" t="s">
        <v>530</v>
      </c>
      <c r="G14" s="265">
        <f>G15</f>
        <v>714.3</v>
      </c>
    </row>
    <row r="15" spans="1:7" ht="13.5">
      <c r="A15" s="118" t="s">
        <v>228</v>
      </c>
      <c r="B15" s="258">
        <v>984</v>
      </c>
      <c r="C15" s="255" t="s">
        <v>532</v>
      </c>
      <c r="D15" s="255" t="s">
        <v>534</v>
      </c>
      <c r="E15" s="255" t="s">
        <v>318</v>
      </c>
      <c r="F15" s="255" t="s">
        <v>530</v>
      </c>
      <c r="G15" s="265">
        <f>G16</f>
        <v>714.3</v>
      </c>
    </row>
    <row r="16" spans="1:7" ht="13.5">
      <c r="A16" s="44" t="s">
        <v>586</v>
      </c>
      <c r="B16" s="258">
        <v>984</v>
      </c>
      <c r="C16" s="255" t="s">
        <v>532</v>
      </c>
      <c r="D16" s="255" t="s">
        <v>534</v>
      </c>
      <c r="E16" s="255" t="s">
        <v>321</v>
      </c>
      <c r="F16" s="255" t="s">
        <v>530</v>
      </c>
      <c r="G16" s="265">
        <f>G17</f>
        <v>714.3</v>
      </c>
    </row>
    <row r="17" spans="1:7" ht="13.5" customHeight="1">
      <c r="A17" s="118" t="s">
        <v>376</v>
      </c>
      <c r="B17" s="258">
        <v>984</v>
      </c>
      <c r="C17" s="255" t="s">
        <v>532</v>
      </c>
      <c r="D17" s="255" t="s">
        <v>534</v>
      </c>
      <c r="E17" s="255" t="s">
        <v>321</v>
      </c>
      <c r="F17" s="255" t="s">
        <v>403</v>
      </c>
      <c r="G17" s="265">
        <v>714.3</v>
      </c>
    </row>
    <row r="18" spans="1:7" ht="27">
      <c r="A18" s="118" t="s">
        <v>536</v>
      </c>
      <c r="B18" s="258">
        <v>984</v>
      </c>
      <c r="C18" s="255" t="s">
        <v>532</v>
      </c>
      <c r="D18" s="255" t="s">
        <v>537</v>
      </c>
      <c r="E18" s="255" t="s">
        <v>229</v>
      </c>
      <c r="F18" s="255" t="s">
        <v>530</v>
      </c>
      <c r="G18" s="265">
        <f>G19</f>
        <v>2227.1</v>
      </c>
    </row>
    <row r="19" spans="1:7" ht="13.5">
      <c r="A19" s="118" t="s">
        <v>228</v>
      </c>
      <c r="B19" s="258">
        <v>984</v>
      </c>
      <c r="C19" s="255" t="s">
        <v>532</v>
      </c>
      <c r="D19" s="255" t="s">
        <v>537</v>
      </c>
      <c r="E19" s="255" t="s">
        <v>318</v>
      </c>
      <c r="F19" s="255" t="s">
        <v>530</v>
      </c>
      <c r="G19" s="265">
        <f>G20</f>
        <v>2227.1</v>
      </c>
    </row>
    <row r="20" spans="1:7" ht="13.5">
      <c r="A20" s="118" t="s">
        <v>422</v>
      </c>
      <c r="B20" s="258">
        <v>984</v>
      </c>
      <c r="C20" s="255" t="s">
        <v>532</v>
      </c>
      <c r="D20" s="255" t="s">
        <v>537</v>
      </c>
      <c r="E20" s="255" t="s">
        <v>421</v>
      </c>
      <c r="F20" s="255" t="s">
        <v>530</v>
      </c>
      <c r="G20" s="265">
        <f>G21+G22</f>
        <v>2227.1</v>
      </c>
    </row>
    <row r="21" spans="1:7" ht="13.5">
      <c r="A21" s="118" t="s">
        <v>376</v>
      </c>
      <c r="B21" s="258">
        <v>984</v>
      </c>
      <c r="C21" s="255" t="s">
        <v>532</v>
      </c>
      <c r="D21" s="255" t="s">
        <v>537</v>
      </c>
      <c r="E21" s="255" t="s">
        <v>421</v>
      </c>
      <c r="F21" s="255" t="s">
        <v>403</v>
      </c>
      <c r="G21" s="265">
        <v>2127.1</v>
      </c>
    </row>
    <row r="22" spans="1:7" ht="13.5">
      <c r="A22" s="266" t="s">
        <v>380</v>
      </c>
      <c r="B22" s="258">
        <v>984</v>
      </c>
      <c r="C22" s="255" t="s">
        <v>532</v>
      </c>
      <c r="D22" s="255" t="s">
        <v>537</v>
      </c>
      <c r="E22" s="255" t="s">
        <v>421</v>
      </c>
      <c r="F22" s="255" t="s">
        <v>379</v>
      </c>
      <c r="G22" s="264">
        <v>100</v>
      </c>
    </row>
    <row r="23" spans="1:7" ht="13.5">
      <c r="A23" s="118" t="s">
        <v>219</v>
      </c>
      <c r="B23" s="258">
        <v>984</v>
      </c>
      <c r="C23" s="255" t="s">
        <v>532</v>
      </c>
      <c r="D23" s="255" t="s">
        <v>135</v>
      </c>
      <c r="E23" s="255" t="s">
        <v>229</v>
      </c>
      <c r="F23" s="255" t="s">
        <v>530</v>
      </c>
      <c r="G23" s="264">
        <f>G24</f>
        <v>5</v>
      </c>
    </row>
    <row r="24" spans="1:7" ht="13.5">
      <c r="A24" s="118" t="s">
        <v>219</v>
      </c>
      <c r="B24" s="258">
        <v>984</v>
      </c>
      <c r="C24" s="255" t="s">
        <v>532</v>
      </c>
      <c r="D24" s="255" t="s">
        <v>135</v>
      </c>
      <c r="E24" s="255" t="s">
        <v>423</v>
      </c>
      <c r="F24" s="255" t="s">
        <v>530</v>
      </c>
      <c r="G24" s="264">
        <f>G25</f>
        <v>5</v>
      </c>
    </row>
    <row r="25" spans="1:7" ht="13.5">
      <c r="A25" s="118" t="s">
        <v>220</v>
      </c>
      <c r="B25" s="258">
        <v>984</v>
      </c>
      <c r="C25" s="255" t="s">
        <v>532</v>
      </c>
      <c r="D25" s="255" t="s">
        <v>135</v>
      </c>
      <c r="E25" s="255" t="s">
        <v>424</v>
      </c>
      <c r="F25" s="255" t="s">
        <v>530</v>
      </c>
      <c r="G25" s="264">
        <f>G26</f>
        <v>5</v>
      </c>
    </row>
    <row r="26" spans="1:7" ht="13.5">
      <c r="A26" s="239" t="s">
        <v>332</v>
      </c>
      <c r="B26" s="258">
        <v>984</v>
      </c>
      <c r="C26" s="255" t="s">
        <v>532</v>
      </c>
      <c r="D26" s="255" t="s">
        <v>135</v>
      </c>
      <c r="E26" s="255" t="s">
        <v>424</v>
      </c>
      <c r="F26" s="255" t="s">
        <v>331</v>
      </c>
      <c r="G26" s="264">
        <v>5</v>
      </c>
    </row>
    <row r="27" spans="1:7" ht="13.5">
      <c r="A27" s="118" t="s">
        <v>538</v>
      </c>
      <c r="B27" s="258">
        <v>984</v>
      </c>
      <c r="C27" s="255" t="s">
        <v>532</v>
      </c>
      <c r="D27" s="255" t="s">
        <v>129</v>
      </c>
      <c r="E27" s="255" t="s">
        <v>229</v>
      </c>
      <c r="F27" s="255" t="s">
        <v>530</v>
      </c>
      <c r="G27" s="264">
        <f>+G28+G34</f>
        <v>1890.6000000000001</v>
      </c>
    </row>
    <row r="28" spans="1:7" ht="13.5">
      <c r="A28" s="118" t="s">
        <v>228</v>
      </c>
      <c r="B28" s="258">
        <v>984</v>
      </c>
      <c r="C28" s="255" t="s">
        <v>532</v>
      </c>
      <c r="D28" s="255" t="s">
        <v>129</v>
      </c>
      <c r="E28" s="255" t="s">
        <v>238</v>
      </c>
      <c r="F28" s="255" t="s">
        <v>530</v>
      </c>
      <c r="G28" s="264">
        <f>G29</f>
        <v>1826.7</v>
      </c>
    </row>
    <row r="29" spans="1:7" ht="13.5">
      <c r="A29" s="118" t="s">
        <v>422</v>
      </c>
      <c r="B29" s="258">
        <v>984</v>
      </c>
      <c r="C29" s="255" t="s">
        <v>532</v>
      </c>
      <c r="D29" s="255" t="s">
        <v>129</v>
      </c>
      <c r="E29" s="255" t="s">
        <v>421</v>
      </c>
      <c r="F29" s="255" t="s">
        <v>530</v>
      </c>
      <c r="G29" s="264">
        <f>G30+G31+G33+G32</f>
        <v>1826.7</v>
      </c>
    </row>
    <row r="30" spans="1:7" ht="13.5">
      <c r="A30" s="118" t="s">
        <v>376</v>
      </c>
      <c r="B30" s="258">
        <v>984</v>
      </c>
      <c r="C30" s="255" t="s">
        <v>532</v>
      </c>
      <c r="D30" s="255" t="s">
        <v>129</v>
      </c>
      <c r="E30" s="255" t="s">
        <v>421</v>
      </c>
      <c r="F30" s="255" t="s">
        <v>403</v>
      </c>
      <c r="G30" s="265">
        <v>1267.2</v>
      </c>
    </row>
    <row r="31" spans="1:7" ht="13.5">
      <c r="A31" s="266" t="s">
        <v>380</v>
      </c>
      <c r="B31" s="258">
        <v>984</v>
      </c>
      <c r="C31" s="255" t="s">
        <v>532</v>
      </c>
      <c r="D31" s="255" t="s">
        <v>129</v>
      </c>
      <c r="E31" s="255" t="s">
        <v>421</v>
      </c>
      <c r="F31" s="255" t="s">
        <v>379</v>
      </c>
      <c r="G31" s="265">
        <f>565.5-10</f>
        <v>555.5</v>
      </c>
    </row>
    <row r="32" spans="1:7" ht="13.5" hidden="1" outlineLevel="1">
      <c r="A32" s="266" t="s">
        <v>276</v>
      </c>
      <c r="B32" s="258">
        <v>985</v>
      </c>
      <c r="C32" s="255" t="s">
        <v>532</v>
      </c>
      <c r="D32" s="255" t="s">
        <v>129</v>
      </c>
      <c r="E32" s="255" t="s">
        <v>2</v>
      </c>
      <c r="F32" s="255" t="s">
        <v>275</v>
      </c>
      <c r="G32" s="265"/>
    </row>
    <row r="33" spans="1:7" ht="13.5" collapsed="1">
      <c r="A33" s="266" t="s">
        <v>278</v>
      </c>
      <c r="B33" s="258">
        <v>984</v>
      </c>
      <c r="C33" s="255" t="s">
        <v>532</v>
      </c>
      <c r="D33" s="255" t="s">
        <v>129</v>
      </c>
      <c r="E33" s="255" t="s">
        <v>421</v>
      </c>
      <c r="F33" s="255" t="s">
        <v>277</v>
      </c>
      <c r="G33" s="264">
        <v>4</v>
      </c>
    </row>
    <row r="34" spans="1:7" ht="27">
      <c r="A34" s="118" t="s">
        <v>375</v>
      </c>
      <c r="B34" s="258">
        <v>984</v>
      </c>
      <c r="C34" s="255" t="s">
        <v>532</v>
      </c>
      <c r="D34" s="255" t="s">
        <v>129</v>
      </c>
      <c r="E34" s="255" t="s">
        <v>397</v>
      </c>
      <c r="F34" s="255" t="s">
        <v>530</v>
      </c>
      <c r="G34" s="264">
        <f>G35+G37+G40</f>
        <v>63.9</v>
      </c>
    </row>
    <row r="35" spans="1:7" ht="13.5" outlineLevel="1">
      <c r="A35" s="259" t="s">
        <v>231</v>
      </c>
      <c r="B35" s="258">
        <v>984</v>
      </c>
      <c r="C35" s="255" t="s">
        <v>532</v>
      </c>
      <c r="D35" s="255" t="s">
        <v>129</v>
      </c>
      <c r="E35" s="255" t="s">
        <v>398</v>
      </c>
      <c r="F35" s="255" t="s">
        <v>530</v>
      </c>
      <c r="G35" s="264">
        <f>G36</f>
        <v>55</v>
      </c>
    </row>
    <row r="36" spans="1:7" ht="13.5" outlineLevel="1">
      <c r="A36" s="259" t="s">
        <v>105</v>
      </c>
      <c r="B36" s="258">
        <v>984</v>
      </c>
      <c r="C36" s="255" t="s">
        <v>532</v>
      </c>
      <c r="D36" s="255" t="s">
        <v>129</v>
      </c>
      <c r="E36" s="255" t="s">
        <v>398</v>
      </c>
      <c r="F36" s="255" t="s">
        <v>99</v>
      </c>
      <c r="G36" s="264">
        <v>55</v>
      </c>
    </row>
    <row r="37" spans="1:7" ht="27">
      <c r="A37" s="118" t="s">
        <v>432</v>
      </c>
      <c r="B37" s="258">
        <v>984</v>
      </c>
      <c r="C37" s="255" t="s">
        <v>532</v>
      </c>
      <c r="D37" s="255" t="s">
        <v>129</v>
      </c>
      <c r="E37" s="255" t="s">
        <v>429</v>
      </c>
      <c r="F37" s="255" t="s">
        <v>530</v>
      </c>
      <c r="G37" s="265">
        <f>G38</f>
        <v>1.8</v>
      </c>
    </row>
    <row r="38" spans="1:7" ht="13.5">
      <c r="A38" s="118" t="s">
        <v>230</v>
      </c>
      <c r="B38" s="258">
        <v>984</v>
      </c>
      <c r="C38" s="255" t="s">
        <v>532</v>
      </c>
      <c r="D38" s="255" t="s">
        <v>129</v>
      </c>
      <c r="E38" s="255" t="s">
        <v>430</v>
      </c>
      <c r="F38" s="255" t="s">
        <v>530</v>
      </c>
      <c r="G38" s="265">
        <f>G39</f>
        <v>1.8</v>
      </c>
    </row>
    <row r="39" spans="1:7" ht="13.5">
      <c r="A39" s="266" t="s">
        <v>380</v>
      </c>
      <c r="B39" s="258">
        <v>984</v>
      </c>
      <c r="C39" s="255" t="s">
        <v>532</v>
      </c>
      <c r="D39" s="255" t="s">
        <v>129</v>
      </c>
      <c r="E39" s="255" t="s">
        <v>430</v>
      </c>
      <c r="F39" s="255" t="s">
        <v>379</v>
      </c>
      <c r="G39" s="265">
        <v>1.8</v>
      </c>
    </row>
    <row r="40" spans="1:7" ht="13.5">
      <c r="A40" s="118" t="s">
        <v>539</v>
      </c>
      <c r="B40" s="258">
        <v>984</v>
      </c>
      <c r="C40" s="255" t="s">
        <v>532</v>
      </c>
      <c r="D40" s="255" t="s">
        <v>129</v>
      </c>
      <c r="E40" s="255" t="s">
        <v>323</v>
      </c>
      <c r="F40" s="255" t="s">
        <v>530</v>
      </c>
      <c r="G40" s="265">
        <f>G41</f>
        <v>7.1</v>
      </c>
    </row>
    <row r="41" spans="1:7" ht="13.5">
      <c r="A41" s="44" t="s">
        <v>538</v>
      </c>
      <c r="B41" s="258">
        <v>984</v>
      </c>
      <c r="C41" s="255" t="s">
        <v>532</v>
      </c>
      <c r="D41" s="255" t="s">
        <v>129</v>
      </c>
      <c r="E41" s="255" t="s">
        <v>336</v>
      </c>
      <c r="F41" s="255" t="s">
        <v>530</v>
      </c>
      <c r="G41" s="265">
        <f>G42</f>
        <v>7.1</v>
      </c>
    </row>
    <row r="42" spans="1:7" ht="13.5">
      <c r="A42" s="266" t="s">
        <v>278</v>
      </c>
      <c r="B42" s="258">
        <v>984</v>
      </c>
      <c r="C42" s="255" t="s">
        <v>532</v>
      </c>
      <c r="D42" s="255" t="s">
        <v>129</v>
      </c>
      <c r="E42" s="255" t="s">
        <v>336</v>
      </c>
      <c r="F42" s="255" t="s">
        <v>277</v>
      </c>
      <c r="G42" s="265">
        <v>7.1</v>
      </c>
    </row>
    <row r="43" spans="1:7" ht="13.5">
      <c r="A43" s="267" t="s">
        <v>540</v>
      </c>
      <c r="B43" s="258">
        <v>984</v>
      </c>
      <c r="C43" s="268" t="s">
        <v>534</v>
      </c>
      <c r="D43" s="268" t="s">
        <v>529</v>
      </c>
      <c r="E43" s="268" t="s">
        <v>229</v>
      </c>
      <c r="F43" s="268" t="s">
        <v>530</v>
      </c>
      <c r="G43" s="265">
        <f>G44</f>
        <v>159.2</v>
      </c>
    </row>
    <row r="44" spans="1:7" ht="13.5">
      <c r="A44" s="118" t="s">
        <v>541</v>
      </c>
      <c r="B44" s="258">
        <v>984</v>
      </c>
      <c r="C44" s="255" t="s">
        <v>534</v>
      </c>
      <c r="D44" s="255" t="s">
        <v>542</v>
      </c>
      <c r="E44" s="255" t="s">
        <v>229</v>
      </c>
      <c r="F44" s="255" t="s">
        <v>530</v>
      </c>
      <c r="G44" s="265">
        <f>G45</f>
        <v>159.2</v>
      </c>
    </row>
    <row r="45" spans="1:7" ht="13.5">
      <c r="A45" s="118" t="s">
        <v>228</v>
      </c>
      <c r="B45" s="258">
        <v>984</v>
      </c>
      <c r="C45" s="255" t="s">
        <v>534</v>
      </c>
      <c r="D45" s="255" t="s">
        <v>542</v>
      </c>
      <c r="E45" s="255" t="s">
        <v>318</v>
      </c>
      <c r="F45" s="255" t="s">
        <v>530</v>
      </c>
      <c r="G45" s="265">
        <f>G46</f>
        <v>159.2</v>
      </c>
    </row>
    <row r="46" spans="1:7" ht="24.75" customHeight="1">
      <c r="A46" s="118" t="s">
        <v>567</v>
      </c>
      <c r="B46" s="258">
        <v>984</v>
      </c>
      <c r="C46" s="255" t="s">
        <v>534</v>
      </c>
      <c r="D46" s="255" t="s">
        <v>542</v>
      </c>
      <c r="E46" s="255" t="s">
        <v>322</v>
      </c>
      <c r="F46" s="255" t="s">
        <v>530</v>
      </c>
      <c r="G46" s="265">
        <f>G47</f>
        <v>159.2</v>
      </c>
    </row>
    <row r="47" spans="1:7" ht="13.5">
      <c r="A47" s="118" t="s">
        <v>376</v>
      </c>
      <c r="B47" s="258">
        <v>984</v>
      </c>
      <c r="C47" s="255" t="s">
        <v>534</v>
      </c>
      <c r="D47" s="255" t="s">
        <v>542</v>
      </c>
      <c r="E47" s="255" t="s">
        <v>322</v>
      </c>
      <c r="F47" s="255" t="s">
        <v>403</v>
      </c>
      <c r="G47" s="265">
        <v>159.2</v>
      </c>
    </row>
    <row r="48" spans="1:7" ht="13.5">
      <c r="A48" s="118" t="s">
        <v>543</v>
      </c>
      <c r="B48" s="258">
        <v>984</v>
      </c>
      <c r="C48" s="255" t="s">
        <v>542</v>
      </c>
      <c r="D48" s="255" t="s">
        <v>529</v>
      </c>
      <c r="E48" s="255" t="s">
        <v>229</v>
      </c>
      <c r="F48" s="255" t="s">
        <v>530</v>
      </c>
      <c r="G48" s="264">
        <f>G49+G54</f>
        <v>30</v>
      </c>
    </row>
    <row r="49" spans="1:7" ht="13.5">
      <c r="A49" s="126" t="s">
        <v>130</v>
      </c>
      <c r="B49" s="258">
        <v>984</v>
      </c>
      <c r="C49" s="255" t="s">
        <v>542</v>
      </c>
      <c r="D49" s="255" t="s">
        <v>544</v>
      </c>
      <c r="E49" s="255" t="s">
        <v>229</v>
      </c>
      <c r="F49" s="255" t="s">
        <v>530</v>
      </c>
      <c r="G49" s="264">
        <f>G50</f>
        <v>15</v>
      </c>
    </row>
    <row r="50" spans="1:7" ht="13.5">
      <c r="A50" s="118" t="s">
        <v>575</v>
      </c>
      <c r="B50" s="258">
        <v>984</v>
      </c>
      <c r="C50" s="255" t="s">
        <v>542</v>
      </c>
      <c r="D50" s="255" t="s">
        <v>544</v>
      </c>
      <c r="E50" s="255" t="s">
        <v>360</v>
      </c>
      <c r="F50" s="255" t="s">
        <v>530</v>
      </c>
      <c r="G50" s="264">
        <f>G51</f>
        <v>15</v>
      </c>
    </row>
    <row r="51" spans="1:7" ht="13.5">
      <c r="A51" s="118" t="s">
        <v>339</v>
      </c>
      <c r="B51" s="258">
        <v>984</v>
      </c>
      <c r="C51" s="255" t="s">
        <v>542</v>
      </c>
      <c r="D51" s="255" t="s">
        <v>544</v>
      </c>
      <c r="E51" s="255" t="s">
        <v>361</v>
      </c>
      <c r="F51" s="255" t="s">
        <v>530</v>
      </c>
      <c r="G51" s="264">
        <f>G52</f>
        <v>15</v>
      </c>
    </row>
    <row r="52" spans="1:7" ht="13.5">
      <c r="A52" s="118" t="s">
        <v>363</v>
      </c>
      <c r="B52" s="258">
        <v>984</v>
      </c>
      <c r="C52" s="255" t="s">
        <v>542</v>
      </c>
      <c r="D52" s="255" t="s">
        <v>544</v>
      </c>
      <c r="E52" s="255" t="s">
        <v>362</v>
      </c>
      <c r="F52" s="255" t="s">
        <v>530</v>
      </c>
      <c r="G52" s="264">
        <f>G53</f>
        <v>15</v>
      </c>
    </row>
    <row r="53" spans="1:7" ht="13.5">
      <c r="A53" s="266" t="s">
        <v>380</v>
      </c>
      <c r="B53" s="258">
        <v>984</v>
      </c>
      <c r="C53" s="255" t="s">
        <v>542</v>
      </c>
      <c r="D53" s="255" t="s">
        <v>544</v>
      </c>
      <c r="E53" s="255" t="s">
        <v>362</v>
      </c>
      <c r="F53" s="255" t="s">
        <v>379</v>
      </c>
      <c r="G53" s="264">
        <v>15</v>
      </c>
    </row>
    <row r="54" spans="1:7" ht="27" outlineLevel="1">
      <c r="A54" s="118" t="s">
        <v>375</v>
      </c>
      <c r="B54" s="258">
        <v>984</v>
      </c>
      <c r="C54" s="255" t="s">
        <v>542</v>
      </c>
      <c r="D54" s="255" t="s">
        <v>544</v>
      </c>
      <c r="E54" s="255" t="s">
        <v>33</v>
      </c>
      <c r="F54" s="255" t="s">
        <v>530</v>
      </c>
      <c r="G54" s="264">
        <f>G55</f>
        <v>15</v>
      </c>
    </row>
    <row r="55" spans="1:7" ht="27" outlineLevel="1">
      <c r="A55" s="306" t="s">
        <v>35</v>
      </c>
      <c r="B55" s="258">
        <v>984</v>
      </c>
      <c r="C55" s="255" t="s">
        <v>542</v>
      </c>
      <c r="D55" s="255" t="s">
        <v>544</v>
      </c>
      <c r="E55" s="255" t="s">
        <v>34</v>
      </c>
      <c r="F55" s="255" t="s">
        <v>530</v>
      </c>
      <c r="G55" s="264">
        <f>G56</f>
        <v>15</v>
      </c>
    </row>
    <row r="56" spans="1:7" ht="13.5" outlineLevel="1">
      <c r="A56" s="259" t="s">
        <v>105</v>
      </c>
      <c r="B56" s="258">
        <v>984</v>
      </c>
      <c r="C56" s="255" t="s">
        <v>542</v>
      </c>
      <c r="D56" s="255" t="s">
        <v>544</v>
      </c>
      <c r="E56" s="255" t="s">
        <v>34</v>
      </c>
      <c r="F56" s="255" t="s">
        <v>99</v>
      </c>
      <c r="G56" s="264">
        <v>15</v>
      </c>
    </row>
    <row r="57" spans="1:7" ht="13.5">
      <c r="A57" s="118" t="s">
        <v>132</v>
      </c>
      <c r="B57" s="258">
        <v>984</v>
      </c>
      <c r="C57" s="255" t="s">
        <v>537</v>
      </c>
      <c r="D57" s="255" t="s">
        <v>529</v>
      </c>
      <c r="E57" s="255" t="s">
        <v>229</v>
      </c>
      <c r="F57" s="255" t="s">
        <v>530</v>
      </c>
      <c r="G57" s="321">
        <f>G58+G63+G68</f>
        <v>808.182</v>
      </c>
    </row>
    <row r="58" spans="1:7" ht="13.5" hidden="1" outlineLevel="1">
      <c r="A58" s="118" t="s">
        <v>289</v>
      </c>
      <c r="B58" s="258">
        <v>984</v>
      </c>
      <c r="C58" s="255" t="s">
        <v>537</v>
      </c>
      <c r="D58" s="255" t="s">
        <v>532</v>
      </c>
      <c r="E58" s="255" t="s">
        <v>229</v>
      </c>
      <c r="F58" s="255" t="s">
        <v>530</v>
      </c>
      <c r="G58" s="321">
        <f>G59</f>
        <v>0</v>
      </c>
    </row>
    <row r="59" spans="1:7" ht="13.5" hidden="1" outlineLevel="1">
      <c r="A59" s="118" t="s">
        <v>580</v>
      </c>
      <c r="B59" s="258">
        <v>984</v>
      </c>
      <c r="C59" s="255" t="s">
        <v>537</v>
      </c>
      <c r="D59" s="255" t="s">
        <v>532</v>
      </c>
      <c r="E59" s="255" t="s">
        <v>393</v>
      </c>
      <c r="F59" s="255" t="s">
        <v>530</v>
      </c>
      <c r="G59" s="321">
        <f>G60</f>
        <v>0</v>
      </c>
    </row>
    <row r="60" spans="1:7" ht="13.5" hidden="1" outlineLevel="1">
      <c r="A60" s="118" t="s">
        <v>339</v>
      </c>
      <c r="B60" s="258">
        <v>984</v>
      </c>
      <c r="C60" s="255" t="s">
        <v>537</v>
      </c>
      <c r="D60" s="255" t="s">
        <v>532</v>
      </c>
      <c r="E60" s="255" t="s">
        <v>394</v>
      </c>
      <c r="F60" s="255" t="s">
        <v>530</v>
      </c>
      <c r="G60" s="321">
        <f>G61</f>
        <v>0</v>
      </c>
    </row>
    <row r="61" spans="1:7" ht="13.5" hidden="1" outlineLevel="1">
      <c r="A61" s="118" t="s">
        <v>396</v>
      </c>
      <c r="B61" s="258">
        <v>984</v>
      </c>
      <c r="C61" s="255" t="s">
        <v>537</v>
      </c>
      <c r="D61" s="255" t="s">
        <v>532</v>
      </c>
      <c r="E61" s="255" t="s">
        <v>395</v>
      </c>
      <c r="F61" s="255" t="s">
        <v>530</v>
      </c>
      <c r="G61" s="321">
        <f>G62</f>
        <v>0</v>
      </c>
    </row>
    <row r="62" spans="1:7" ht="13.5" hidden="1" outlineLevel="1">
      <c r="A62" s="266" t="s">
        <v>380</v>
      </c>
      <c r="B62" s="258">
        <v>984</v>
      </c>
      <c r="C62" s="255" t="s">
        <v>537</v>
      </c>
      <c r="D62" s="255" t="s">
        <v>532</v>
      </c>
      <c r="E62" s="255" t="s">
        <v>395</v>
      </c>
      <c r="F62" s="255" t="s">
        <v>379</v>
      </c>
      <c r="G62" s="321"/>
    </row>
    <row r="63" spans="1:7" ht="13.5" collapsed="1">
      <c r="A63" s="118" t="s">
        <v>266</v>
      </c>
      <c r="B63" s="258">
        <v>984</v>
      </c>
      <c r="C63" s="255" t="s">
        <v>537</v>
      </c>
      <c r="D63" s="255" t="s">
        <v>544</v>
      </c>
      <c r="E63" s="255" t="s">
        <v>229</v>
      </c>
      <c r="F63" s="255" t="s">
        <v>530</v>
      </c>
      <c r="G63" s="321">
        <f>G64</f>
        <v>776.582</v>
      </c>
    </row>
    <row r="64" spans="1:7" ht="14.25" customHeight="1">
      <c r="A64" s="118" t="s">
        <v>582</v>
      </c>
      <c r="B64" s="258">
        <v>984</v>
      </c>
      <c r="C64" s="255" t="s">
        <v>537</v>
      </c>
      <c r="D64" s="255" t="s">
        <v>544</v>
      </c>
      <c r="E64" s="255" t="s">
        <v>346</v>
      </c>
      <c r="F64" s="255" t="s">
        <v>530</v>
      </c>
      <c r="G64" s="321">
        <f>G65</f>
        <v>776.582</v>
      </c>
    </row>
    <row r="65" spans="1:7" ht="13.5">
      <c r="A65" s="118" t="s">
        <v>339</v>
      </c>
      <c r="B65" s="258">
        <v>984</v>
      </c>
      <c r="C65" s="255" t="s">
        <v>537</v>
      </c>
      <c r="D65" s="255" t="s">
        <v>544</v>
      </c>
      <c r="E65" s="255" t="s">
        <v>347</v>
      </c>
      <c r="F65" s="255" t="s">
        <v>530</v>
      </c>
      <c r="G65" s="321">
        <f>G66</f>
        <v>776.582</v>
      </c>
    </row>
    <row r="66" spans="1:7" ht="13.5">
      <c r="A66" s="118" t="s">
        <v>349</v>
      </c>
      <c r="B66" s="258">
        <v>984</v>
      </c>
      <c r="C66" s="255" t="s">
        <v>537</v>
      </c>
      <c r="D66" s="255" t="s">
        <v>544</v>
      </c>
      <c r="E66" s="255" t="s">
        <v>348</v>
      </c>
      <c r="F66" s="255" t="s">
        <v>530</v>
      </c>
      <c r="G66" s="321">
        <f>G67</f>
        <v>776.582</v>
      </c>
    </row>
    <row r="67" spans="1:7" ht="13.5">
      <c r="A67" s="266" t="s">
        <v>380</v>
      </c>
      <c r="B67" s="258">
        <v>984</v>
      </c>
      <c r="C67" s="255" t="s">
        <v>537</v>
      </c>
      <c r="D67" s="255" t="s">
        <v>544</v>
      </c>
      <c r="E67" s="255" t="s">
        <v>348</v>
      </c>
      <c r="F67" s="255" t="s">
        <v>379</v>
      </c>
      <c r="G67" s="321">
        <f>190+586.582</f>
        <v>776.582</v>
      </c>
    </row>
    <row r="68" spans="1:7" ht="13.5">
      <c r="A68" s="118" t="s">
        <v>131</v>
      </c>
      <c r="B68" s="258">
        <v>984</v>
      </c>
      <c r="C68" s="255" t="s">
        <v>537</v>
      </c>
      <c r="D68" s="255" t="s">
        <v>133</v>
      </c>
      <c r="E68" s="255" t="s">
        <v>229</v>
      </c>
      <c r="F68" s="255" t="s">
        <v>530</v>
      </c>
      <c r="G68" s="264">
        <f>G69+G75</f>
        <v>31.6</v>
      </c>
    </row>
    <row r="69" spans="1:7" ht="13.5" outlineLevel="1">
      <c r="A69" s="118" t="s">
        <v>228</v>
      </c>
      <c r="B69" s="258">
        <v>984</v>
      </c>
      <c r="C69" s="255" t="s">
        <v>537</v>
      </c>
      <c r="D69" s="255" t="s">
        <v>133</v>
      </c>
      <c r="E69" s="255" t="s">
        <v>318</v>
      </c>
      <c r="F69" s="255" t="s">
        <v>530</v>
      </c>
      <c r="G69" s="264">
        <f>G70</f>
        <v>28.6</v>
      </c>
    </row>
    <row r="70" spans="1:7" ht="27" outlineLevel="1">
      <c r="A70" s="281" t="s">
        <v>587</v>
      </c>
      <c r="B70" s="258">
        <v>984</v>
      </c>
      <c r="C70" s="255" t="s">
        <v>537</v>
      </c>
      <c r="D70" s="255" t="s">
        <v>133</v>
      </c>
      <c r="E70" s="255" t="s">
        <v>397</v>
      </c>
      <c r="F70" s="255" t="s">
        <v>530</v>
      </c>
      <c r="G70" s="264">
        <f>G71+G73</f>
        <v>28.6</v>
      </c>
    </row>
    <row r="71" spans="1:7" ht="15" customHeight="1" outlineLevel="1">
      <c r="A71" s="269" t="s">
        <v>519</v>
      </c>
      <c r="B71" s="258">
        <v>984</v>
      </c>
      <c r="C71" s="255" t="s">
        <v>537</v>
      </c>
      <c r="D71" s="255" t="s">
        <v>133</v>
      </c>
      <c r="E71" s="255" t="s">
        <v>400</v>
      </c>
      <c r="F71" s="255" t="s">
        <v>530</v>
      </c>
      <c r="G71" s="265">
        <f>G72</f>
        <v>10.6</v>
      </c>
    </row>
    <row r="72" spans="1:7" ht="13.5" outlineLevel="1">
      <c r="A72" s="259" t="s">
        <v>105</v>
      </c>
      <c r="B72" s="258">
        <v>984</v>
      </c>
      <c r="C72" s="255" t="s">
        <v>537</v>
      </c>
      <c r="D72" s="255" t="s">
        <v>133</v>
      </c>
      <c r="E72" s="255" t="s">
        <v>400</v>
      </c>
      <c r="F72" s="255" t="s">
        <v>99</v>
      </c>
      <c r="G72" s="265">
        <v>10.6</v>
      </c>
    </row>
    <row r="73" spans="1:7" ht="108.75" customHeight="1" outlineLevel="1">
      <c r="A73" s="232" t="s">
        <v>1</v>
      </c>
      <c r="B73" s="258">
        <v>984</v>
      </c>
      <c r="C73" s="255" t="s">
        <v>537</v>
      </c>
      <c r="D73" s="255" t="s">
        <v>133</v>
      </c>
      <c r="E73" s="255" t="s">
        <v>401</v>
      </c>
      <c r="F73" s="255" t="s">
        <v>530</v>
      </c>
      <c r="G73" s="264">
        <f>G74</f>
        <v>18</v>
      </c>
    </row>
    <row r="74" spans="1:7" ht="13.5" outlineLevel="1">
      <c r="A74" s="259" t="s">
        <v>105</v>
      </c>
      <c r="B74" s="258">
        <v>984</v>
      </c>
      <c r="C74" s="255" t="s">
        <v>537</v>
      </c>
      <c r="D74" s="255" t="s">
        <v>133</v>
      </c>
      <c r="E74" s="255" t="s">
        <v>401</v>
      </c>
      <c r="F74" s="255" t="s">
        <v>99</v>
      </c>
      <c r="G74" s="264">
        <v>18</v>
      </c>
    </row>
    <row r="75" spans="1:7" ht="13.5">
      <c r="A75" s="118" t="s">
        <v>571</v>
      </c>
      <c r="B75" s="258">
        <v>984</v>
      </c>
      <c r="C75" s="255" t="s">
        <v>537</v>
      </c>
      <c r="D75" s="255" t="s">
        <v>133</v>
      </c>
      <c r="E75" s="255" t="s">
        <v>342</v>
      </c>
      <c r="F75" s="255" t="s">
        <v>530</v>
      </c>
      <c r="G75" s="264">
        <f>G76</f>
        <v>3</v>
      </c>
    </row>
    <row r="76" spans="1:7" ht="13.5">
      <c r="A76" s="118" t="s">
        <v>339</v>
      </c>
      <c r="B76" s="258">
        <v>984</v>
      </c>
      <c r="C76" s="255" t="s">
        <v>537</v>
      </c>
      <c r="D76" s="255" t="s">
        <v>133</v>
      </c>
      <c r="E76" s="255" t="s">
        <v>343</v>
      </c>
      <c r="F76" s="255" t="s">
        <v>530</v>
      </c>
      <c r="G76" s="264">
        <f>G77</f>
        <v>3</v>
      </c>
    </row>
    <row r="77" spans="1:7" ht="13.5">
      <c r="A77" s="118" t="s">
        <v>345</v>
      </c>
      <c r="B77" s="258">
        <v>984</v>
      </c>
      <c r="C77" s="255" t="s">
        <v>537</v>
      </c>
      <c r="D77" s="255" t="s">
        <v>133</v>
      </c>
      <c r="E77" s="255" t="s">
        <v>344</v>
      </c>
      <c r="F77" s="255" t="s">
        <v>530</v>
      </c>
      <c r="G77" s="264">
        <f>G78</f>
        <v>3</v>
      </c>
    </row>
    <row r="78" spans="1:7" ht="13.5">
      <c r="A78" s="266" t="s">
        <v>380</v>
      </c>
      <c r="B78" s="258">
        <v>984</v>
      </c>
      <c r="C78" s="255" t="s">
        <v>537</v>
      </c>
      <c r="D78" s="255" t="s">
        <v>133</v>
      </c>
      <c r="E78" s="255" t="s">
        <v>344</v>
      </c>
      <c r="F78" s="255" t="s">
        <v>379</v>
      </c>
      <c r="G78" s="264">
        <v>3</v>
      </c>
    </row>
    <row r="79" spans="1:7" ht="13.5">
      <c r="A79" s="118" t="s">
        <v>547</v>
      </c>
      <c r="B79" s="258">
        <v>984</v>
      </c>
      <c r="C79" s="255" t="s">
        <v>548</v>
      </c>
      <c r="D79" s="255" t="s">
        <v>529</v>
      </c>
      <c r="E79" s="255" t="s">
        <v>229</v>
      </c>
      <c r="F79" s="255" t="s">
        <v>530</v>
      </c>
      <c r="G79" s="264">
        <f>G80+G85+G102</f>
        <v>1138.6</v>
      </c>
    </row>
    <row r="80" spans="1:7" ht="13.5" hidden="1" outlineLevel="1">
      <c r="A80" s="118" t="s">
        <v>549</v>
      </c>
      <c r="B80" s="258">
        <v>984</v>
      </c>
      <c r="C80" s="255" t="s">
        <v>548</v>
      </c>
      <c r="D80" s="255" t="s">
        <v>532</v>
      </c>
      <c r="E80" s="255" t="s">
        <v>229</v>
      </c>
      <c r="F80" s="255" t="s">
        <v>530</v>
      </c>
      <c r="G80" s="264">
        <f>G81</f>
        <v>0</v>
      </c>
    </row>
    <row r="81" spans="1:7" ht="13.5" hidden="1" outlineLevel="1">
      <c r="A81" s="118" t="s">
        <v>581</v>
      </c>
      <c r="B81" s="258">
        <v>984</v>
      </c>
      <c r="C81" s="255" t="s">
        <v>548</v>
      </c>
      <c r="D81" s="255" t="s">
        <v>532</v>
      </c>
      <c r="E81" s="255" t="s">
        <v>552</v>
      </c>
      <c r="F81" s="255" t="s">
        <v>530</v>
      </c>
      <c r="G81" s="264">
        <f>G82</f>
        <v>0</v>
      </c>
    </row>
    <row r="82" spans="1:7" ht="13.5" hidden="1" outlineLevel="1">
      <c r="A82" s="118" t="s">
        <v>339</v>
      </c>
      <c r="B82" s="258">
        <v>984</v>
      </c>
      <c r="C82" s="255" t="s">
        <v>548</v>
      </c>
      <c r="D82" s="255" t="s">
        <v>532</v>
      </c>
      <c r="E82" s="255" t="s">
        <v>553</v>
      </c>
      <c r="F82" s="255" t="s">
        <v>530</v>
      </c>
      <c r="G82" s="264">
        <f>G83</f>
        <v>0</v>
      </c>
    </row>
    <row r="83" spans="1:7" ht="13.5" hidden="1" outlineLevel="1">
      <c r="A83" s="118" t="s">
        <v>87</v>
      </c>
      <c r="B83" s="258">
        <v>984</v>
      </c>
      <c r="C83" s="255" t="s">
        <v>548</v>
      </c>
      <c r="D83" s="255" t="s">
        <v>532</v>
      </c>
      <c r="E83" s="255" t="s">
        <v>86</v>
      </c>
      <c r="F83" s="255" t="s">
        <v>530</v>
      </c>
      <c r="G83" s="264">
        <f>G84</f>
        <v>0</v>
      </c>
    </row>
    <row r="84" spans="1:7" ht="12.75" customHeight="1" hidden="1" outlineLevel="1">
      <c r="A84" s="266" t="s">
        <v>419</v>
      </c>
      <c r="B84" s="258">
        <v>984</v>
      </c>
      <c r="C84" s="255" t="s">
        <v>548</v>
      </c>
      <c r="D84" s="255" t="s">
        <v>532</v>
      </c>
      <c r="E84" s="255" t="s">
        <v>86</v>
      </c>
      <c r="F84" s="255" t="s">
        <v>418</v>
      </c>
      <c r="G84" s="264"/>
    </row>
    <row r="85" spans="1:7" ht="13.5" collapsed="1">
      <c r="A85" s="118" t="s">
        <v>451</v>
      </c>
      <c r="B85" s="258">
        <v>984</v>
      </c>
      <c r="C85" s="255" t="s">
        <v>548</v>
      </c>
      <c r="D85" s="255" t="s">
        <v>542</v>
      </c>
      <c r="E85" s="255" t="s">
        <v>229</v>
      </c>
      <c r="F85" s="255" t="s">
        <v>530</v>
      </c>
      <c r="G85" s="264">
        <f>G86+G90</f>
        <v>963.6</v>
      </c>
    </row>
    <row r="86" spans="1:7" ht="12.75" customHeight="1" hidden="1" outlineLevel="1">
      <c r="A86" s="118" t="s">
        <v>570</v>
      </c>
      <c r="B86" s="258">
        <v>984</v>
      </c>
      <c r="C86" s="255" t="s">
        <v>548</v>
      </c>
      <c r="D86" s="255" t="s">
        <v>542</v>
      </c>
      <c r="E86" s="255" t="s">
        <v>337</v>
      </c>
      <c r="F86" s="255" t="s">
        <v>530</v>
      </c>
      <c r="G86" s="264">
        <f>G87</f>
        <v>0</v>
      </c>
    </row>
    <row r="87" spans="1:7" ht="13.5" hidden="1" outlineLevel="1">
      <c r="A87" s="118" t="s">
        <v>339</v>
      </c>
      <c r="B87" s="258">
        <v>984</v>
      </c>
      <c r="C87" s="255" t="s">
        <v>548</v>
      </c>
      <c r="D87" s="255" t="s">
        <v>542</v>
      </c>
      <c r="E87" s="255" t="s">
        <v>338</v>
      </c>
      <c r="F87" s="255" t="s">
        <v>530</v>
      </c>
      <c r="G87" s="264">
        <f>G88</f>
        <v>0</v>
      </c>
    </row>
    <row r="88" spans="1:7" ht="13.5" hidden="1" outlineLevel="1">
      <c r="A88" s="118" t="s">
        <v>341</v>
      </c>
      <c r="B88" s="258">
        <v>984</v>
      </c>
      <c r="C88" s="255" t="s">
        <v>548</v>
      </c>
      <c r="D88" s="255" t="s">
        <v>542</v>
      </c>
      <c r="E88" s="255" t="s">
        <v>340</v>
      </c>
      <c r="F88" s="255" t="s">
        <v>530</v>
      </c>
      <c r="G88" s="264">
        <f>G89</f>
        <v>0</v>
      </c>
    </row>
    <row r="89" spans="1:7" ht="13.5" hidden="1" outlineLevel="1">
      <c r="A89" s="266" t="s">
        <v>380</v>
      </c>
      <c r="B89" s="258">
        <v>984</v>
      </c>
      <c r="C89" s="255" t="s">
        <v>548</v>
      </c>
      <c r="D89" s="255" t="s">
        <v>542</v>
      </c>
      <c r="E89" s="255" t="s">
        <v>340</v>
      </c>
      <c r="F89" s="255" t="s">
        <v>379</v>
      </c>
      <c r="G89" s="264"/>
    </row>
    <row r="90" spans="1:7" ht="13.5" collapsed="1">
      <c r="A90" s="118" t="s">
        <v>574</v>
      </c>
      <c r="B90" s="258">
        <v>984</v>
      </c>
      <c r="C90" s="255" t="s">
        <v>548</v>
      </c>
      <c r="D90" s="255" t="s">
        <v>542</v>
      </c>
      <c r="E90" s="255" t="s">
        <v>356</v>
      </c>
      <c r="F90" s="255" t="s">
        <v>530</v>
      </c>
      <c r="G90" s="264">
        <f>G93+G91</f>
        <v>963.6</v>
      </c>
    </row>
    <row r="91" spans="1:7" ht="13.5">
      <c r="A91" s="31" t="s">
        <v>85</v>
      </c>
      <c r="B91" s="258">
        <v>984</v>
      </c>
      <c r="C91" s="255" t="s">
        <v>548</v>
      </c>
      <c r="D91" s="255" t="s">
        <v>542</v>
      </c>
      <c r="E91" s="255" t="s">
        <v>84</v>
      </c>
      <c r="F91" s="255" t="s">
        <v>530</v>
      </c>
      <c r="G91" s="264">
        <f>G92</f>
        <v>46.9</v>
      </c>
    </row>
    <row r="92" spans="1:7" ht="13.5">
      <c r="A92" s="239" t="s">
        <v>380</v>
      </c>
      <c r="B92" s="258">
        <v>984</v>
      </c>
      <c r="C92" s="255" t="s">
        <v>548</v>
      </c>
      <c r="D92" s="255" t="s">
        <v>542</v>
      </c>
      <c r="E92" s="255" t="s">
        <v>84</v>
      </c>
      <c r="F92" s="255" t="s">
        <v>379</v>
      </c>
      <c r="G92" s="264">
        <v>46.9</v>
      </c>
    </row>
    <row r="93" spans="1:7" ht="13.5">
      <c r="A93" s="118" t="s">
        <v>339</v>
      </c>
      <c r="B93" s="258">
        <v>984</v>
      </c>
      <c r="C93" s="255" t="s">
        <v>548</v>
      </c>
      <c r="D93" s="255" t="s">
        <v>542</v>
      </c>
      <c r="E93" s="255" t="s">
        <v>357</v>
      </c>
      <c r="F93" s="255" t="s">
        <v>530</v>
      </c>
      <c r="G93" s="264">
        <f>G94+G98+G100</f>
        <v>916.7</v>
      </c>
    </row>
    <row r="94" spans="1:7" ht="13.5">
      <c r="A94" s="118" t="s">
        <v>359</v>
      </c>
      <c r="B94" s="258">
        <v>984</v>
      </c>
      <c r="C94" s="255" t="s">
        <v>548</v>
      </c>
      <c r="D94" s="255" t="s">
        <v>542</v>
      </c>
      <c r="E94" s="255" t="s">
        <v>358</v>
      </c>
      <c r="F94" s="255" t="s">
        <v>530</v>
      </c>
      <c r="G94" s="264">
        <f>G95+G96</f>
        <v>351.8</v>
      </c>
    </row>
    <row r="95" spans="1:7" ht="13.5">
      <c r="A95" s="266" t="s">
        <v>380</v>
      </c>
      <c r="B95" s="258">
        <v>984</v>
      </c>
      <c r="C95" s="255" t="s">
        <v>548</v>
      </c>
      <c r="D95" s="255" t="s">
        <v>542</v>
      </c>
      <c r="E95" s="255" t="s">
        <v>358</v>
      </c>
      <c r="F95" s="255" t="s">
        <v>379</v>
      </c>
      <c r="G95" s="264">
        <f>285+66.8</f>
        <v>351.8</v>
      </c>
    </row>
    <row r="96" spans="1:7" ht="13.5" hidden="1" outlineLevel="1">
      <c r="A96" s="121" t="s">
        <v>324</v>
      </c>
      <c r="B96" s="258">
        <v>984</v>
      </c>
      <c r="C96" s="255" t="s">
        <v>548</v>
      </c>
      <c r="D96" s="255" t="s">
        <v>542</v>
      </c>
      <c r="E96" s="255" t="s">
        <v>358</v>
      </c>
      <c r="F96" s="255" t="s">
        <v>420</v>
      </c>
      <c r="G96" s="264"/>
    </row>
    <row r="97" spans="1:7" ht="13.5" collapsed="1">
      <c r="A97" s="118" t="s">
        <v>93</v>
      </c>
      <c r="B97" s="258">
        <v>984</v>
      </c>
      <c r="C97" s="255" t="s">
        <v>548</v>
      </c>
      <c r="D97" s="255" t="s">
        <v>542</v>
      </c>
      <c r="E97" s="255" t="s">
        <v>91</v>
      </c>
      <c r="F97" s="255" t="s">
        <v>530</v>
      </c>
      <c r="G97" s="264">
        <f>G98</f>
        <v>379.9</v>
      </c>
    </row>
    <row r="98" spans="1:7" ht="13.5">
      <c r="A98" s="266" t="s">
        <v>380</v>
      </c>
      <c r="B98" s="258">
        <v>984</v>
      </c>
      <c r="C98" s="255" t="s">
        <v>548</v>
      </c>
      <c r="D98" s="255" t="s">
        <v>542</v>
      </c>
      <c r="E98" s="255" t="s">
        <v>91</v>
      </c>
      <c r="F98" s="255" t="s">
        <v>379</v>
      </c>
      <c r="G98" s="264">
        <v>379.9</v>
      </c>
    </row>
    <row r="99" spans="1:7" ht="13.5">
      <c r="A99" s="118" t="s">
        <v>94</v>
      </c>
      <c r="B99" s="258">
        <v>984</v>
      </c>
      <c r="C99" s="255" t="s">
        <v>548</v>
      </c>
      <c r="D99" s="255" t="s">
        <v>542</v>
      </c>
      <c r="E99" s="255" t="s">
        <v>92</v>
      </c>
      <c r="F99" s="255" t="s">
        <v>530</v>
      </c>
      <c r="G99" s="264">
        <f>G100</f>
        <v>185</v>
      </c>
    </row>
    <row r="100" spans="1:7" ht="13.5">
      <c r="A100" s="266" t="s">
        <v>380</v>
      </c>
      <c r="B100" s="258">
        <v>984</v>
      </c>
      <c r="C100" s="255" t="s">
        <v>548</v>
      </c>
      <c r="D100" s="255" t="s">
        <v>542</v>
      </c>
      <c r="E100" s="255" t="s">
        <v>92</v>
      </c>
      <c r="F100" s="255" t="s">
        <v>379</v>
      </c>
      <c r="G100" s="264">
        <f>200-15</f>
        <v>185</v>
      </c>
    </row>
    <row r="101" spans="1:7" ht="13.5">
      <c r="A101" s="118" t="s">
        <v>232</v>
      </c>
      <c r="B101" s="258"/>
      <c r="C101" s="255"/>
      <c r="D101" s="255"/>
      <c r="E101" s="255" t="s">
        <v>233</v>
      </c>
      <c r="F101" s="255"/>
      <c r="G101" s="265"/>
    </row>
    <row r="102" spans="1:7" ht="13.5">
      <c r="A102" s="259" t="s">
        <v>22</v>
      </c>
      <c r="B102" s="258">
        <v>984</v>
      </c>
      <c r="C102" s="255" t="s">
        <v>548</v>
      </c>
      <c r="D102" s="255" t="s">
        <v>542</v>
      </c>
      <c r="E102" s="255" t="s">
        <v>234</v>
      </c>
      <c r="F102" s="255" t="s">
        <v>530</v>
      </c>
      <c r="G102" s="264">
        <f>G103</f>
        <v>175</v>
      </c>
    </row>
    <row r="103" spans="1:7" ht="13.5">
      <c r="A103" s="118" t="s">
        <v>339</v>
      </c>
      <c r="B103" s="258">
        <v>984</v>
      </c>
      <c r="C103" s="255" t="s">
        <v>548</v>
      </c>
      <c r="D103" s="255" t="s">
        <v>542</v>
      </c>
      <c r="E103" s="255" t="s">
        <v>90</v>
      </c>
      <c r="F103" s="255" t="s">
        <v>530</v>
      </c>
      <c r="G103" s="264">
        <f>G104</f>
        <v>175</v>
      </c>
    </row>
    <row r="104" spans="1:7" ht="13.5">
      <c r="A104" s="118" t="s">
        <v>18</v>
      </c>
      <c r="B104" s="258">
        <v>984</v>
      </c>
      <c r="C104" s="255" t="s">
        <v>548</v>
      </c>
      <c r="D104" s="255" t="s">
        <v>542</v>
      </c>
      <c r="E104" s="255" t="s">
        <v>17</v>
      </c>
      <c r="F104" s="255" t="s">
        <v>530</v>
      </c>
      <c r="G104" s="264">
        <f>G105</f>
        <v>175</v>
      </c>
    </row>
    <row r="105" spans="1:7" ht="13.5">
      <c r="A105" s="266" t="s">
        <v>380</v>
      </c>
      <c r="B105" s="258">
        <v>984</v>
      </c>
      <c r="C105" s="255" t="s">
        <v>548</v>
      </c>
      <c r="D105" s="255" t="s">
        <v>542</v>
      </c>
      <c r="E105" s="255" t="s">
        <v>17</v>
      </c>
      <c r="F105" s="255" t="s">
        <v>379</v>
      </c>
      <c r="G105" s="264">
        <f>150+25</f>
        <v>175</v>
      </c>
    </row>
    <row r="106" spans="1:7" ht="13.5">
      <c r="A106" s="118" t="s">
        <v>100</v>
      </c>
      <c r="B106" s="258">
        <v>984</v>
      </c>
      <c r="C106" s="255" t="s">
        <v>101</v>
      </c>
      <c r="D106" s="255" t="s">
        <v>529</v>
      </c>
      <c r="E106" s="255" t="s">
        <v>229</v>
      </c>
      <c r="F106" s="255" t="s">
        <v>530</v>
      </c>
      <c r="G106" s="264">
        <f>G107+G114</f>
        <v>49</v>
      </c>
    </row>
    <row r="107" spans="1:7" ht="13.5" hidden="1" outlineLevel="1">
      <c r="A107" s="118" t="s">
        <v>301</v>
      </c>
      <c r="B107" s="258">
        <v>984</v>
      </c>
      <c r="C107" s="255" t="s">
        <v>101</v>
      </c>
      <c r="D107" s="255" t="s">
        <v>548</v>
      </c>
      <c r="E107" s="255" t="s">
        <v>229</v>
      </c>
      <c r="F107" s="255" t="s">
        <v>530</v>
      </c>
      <c r="G107" s="265">
        <f>G108</f>
        <v>0</v>
      </c>
    </row>
    <row r="108" spans="1:7" ht="13.5" hidden="1" outlineLevel="1">
      <c r="A108" s="118" t="s">
        <v>583</v>
      </c>
      <c r="B108" s="258">
        <v>984</v>
      </c>
      <c r="C108" s="255" t="s">
        <v>101</v>
      </c>
      <c r="D108" s="255" t="s">
        <v>548</v>
      </c>
      <c r="E108" s="255" t="s">
        <v>318</v>
      </c>
      <c r="F108" s="255" t="s">
        <v>530</v>
      </c>
      <c r="G108" s="265">
        <f>G111+G109</f>
        <v>0</v>
      </c>
    </row>
    <row r="109" spans="1:7" ht="13.5" hidden="1" outlineLevel="1">
      <c r="A109" s="118" t="s">
        <v>422</v>
      </c>
      <c r="B109" s="258">
        <v>984</v>
      </c>
      <c r="C109" s="255" t="s">
        <v>101</v>
      </c>
      <c r="D109" s="255" t="s">
        <v>548</v>
      </c>
      <c r="E109" s="255" t="s">
        <v>421</v>
      </c>
      <c r="F109" s="255" t="s">
        <v>530</v>
      </c>
      <c r="G109" s="265">
        <f>G110</f>
        <v>0</v>
      </c>
    </row>
    <row r="110" spans="1:7" ht="13.5" hidden="1" outlineLevel="1">
      <c r="A110" s="118" t="s">
        <v>376</v>
      </c>
      <c r="B110" s="258">
        <v>984</v>
      </c>
      <c r="C110" s="255" t="s">
        <v>101</v>
      </c>
      <c r="D110" s="255" t="s">
        <v>548</v>
      </c>
      <c r="E110" s="255" t="s">
        <v>421</v>
      </c>
      <c r="F110" s="255" t="s">
        <v>403</v>
      </c>
      <c r="G110" s="265"/>
    </row>
    <row r="111" spans="1:7" ht="27" hidden="1" outlineLevel="1">
      <c r="A111" s="256" t="s">
        <v>426</v>
      </c>
      <c r="B111" s="258">
        <v>984</v>
      </c>
      <c r="C111" s="255" t="s">
        <v>101</v>
      </c>
      <c r="D111" s="255" t="s">
        <v>548</v>
      </c>
      <c r="E111" s="255" t="s">
        <v>425</v>
      </c>
      <c r="F111" s="255" t="s">
        <v>530</v>
      </c>
      <c r="G111" s="265">
        <f>G112</f>
        <v>0</v>
      </c>
    </row>
    <row r="112" spans="1:7" ht="25.5" customHeight="1" hidden="1" outlineLevel="1">
      <c r="A112" s="256" t="s">
        <v>7</v>
      </c>
      <c r="B112" s="258">
        <v>984</v>
      </c>
      <c r="C112" s="255" t="s">
        <v>101</v>
      </c>
      <c r="D112" s="255" t="s">
        <v>548</v>
      </c>
      <c r="E112" s="255" t="s">
        <v>550</v>
      </c>
      <c r="F112" s="255" t="s">
        <v>530</v>
      </c>
      <c r="G112" s="265">
        <f>G113</f>
        <v>0</v>
      </c>
    </row>
    <row r="113" spans="1:7" ht="13.5" hidden="1" outlineLevel="1">
      <c r="A113" s="118" t="s">
        <v>376</v>
      </c>
      <c r="B113" s="258">
        <v>984</v>
      </c>
      <c r="C113" s="255" t="s">
        <v>101</v>
      </c>
      <c r="D113" s="255" t="s">
        <v>548</v>
      </c>
      <c r="E113" s="255" t="s">
        <v>550</v>
      </c>
      <c r="F113" s="255" t="s">
        <v>379</v>
      </c>
      <c r="G113" s="265"/>
    </row>
    <row r="114" spans="1:7" ht="13.5" collapsed="1">
      <c r="A114" s="118" t="s">
        <v>102</v>
      </c>
      <c r="B114" s="258">
        <v>984</v>
      </c>
      <c r="C114" s="255" t="s">
        <v>101</v>
      </c>
      <c r="D114" s="255" t="s">
        <v>101</v>
      </c>
      <c r="E114" s="255" t="s">
        <v>229</v>
      </c>
      <c r="F114" s="255" t="s">
        <v>530</v>
      </c>
      <c r="G114" s="264">
        <f>G115</f>
        <v>49</v>
      </c>
    </row>
    <row r="115" spans="1:7" ht="13.5">
      <c r="A115" s="118" t="s">
        <v>578</v>
      </c>
      <c r="B115" s="258">
        <v>984</v>
      </c>
      <c r="C115" s="255" t="s">
        <v>101</v>
      </c>
      <c r="D115" s="255" t="s">
        <v>101</v>
      </c>
      <c r="E115" s="255" t="s">
        <v>382</v>
      </c>
      <c r="F115" s="255" t="s">
        <v>530</v>
      </c>
      <c r="G115" s="264">
        <f>G116+G119</f>
        <v>49</v>
      </c>
    </row>
    <row r="116" spans="1:7" ht="13.5">
      <c r="A116" s="118" t="s">
        <v>339</v>
      </c>
      <c r="B116" s="258">
        <v>984</v>
      </c>
      <c r="C116" s="255" t="s">
        <v>101</v>
      </c>
      <c r="D116" s="255" t="s">
        <v>101</v>
      </c>
      <c r="E116" s="255" t="s">
        <v>383</v>
      </c>
      <c r="F116" s="255" t="s">
        <v>530</v>
      </c>
      <c r="G116" s="264">
        <f>G117</f>
        <v>49</v>
      </c>
    </row>
    <row r="117" spans="1:7" ht="13.5">
      <c r="A117" s="118" t="s">
        <v>385</v>
      </c>
      <c r="B117" s="258">
        <v>984</v>
      </c>
      <c r="C117" s="255" t="s">
        <v>101</v>
      </c>
      <c r="D117" s="255" t="s">
        <v>101</v>
      </c>
      <c r="E117" s="255" t="s">
        <v>384</v>
      </c>
      <c r="F117" s="255" t="s">
        <v>530</v>
      </c>
      <c r="G117" s="264">
        <f>G118</f>
        <v>49</v>
      </c>
    </row>
    <row r="118" spans="1:7" ht="13.5">
      <c r="A118" s="266" t="s">
        <v>380</v>
      </c>
      <c r="B118" s="258">
        <v>984</v>
      </c>
      <c r="C118" s="255" t="s">
        <v>101</v>
      </c>
      <c r="D118" s="255" t="s">
        <v>101</v>
      </c>
      <c r="E118" s="255" t="s">
        <v>384</v>
      </c>
      <c r="F118" s="255" t="s">
        <v>379</v>
      </c>
      <c r="G118" s="264">
        <v>49</v>
      </c>
    </row>
    <row r="119" spans="1:7" ht="25.5" hidden="1" outlineLevel="1">
      <c r="A119" s="44" t="s">
        <v>587</v>
      </c>
      <c r="B119" s="258">
        <v>984</v>
      </c>
      <c r="C119" s="255" t="s">
        <v>101</v>
      </c>
      <c r="D119" s="255" t="s">
        <v>101</v>
      </c>
      <c r="E119" s="255" t="s">
        <v>10</v>
      </c>
      <c r="F119" s="255" t="s">
        <v>530</v>
      </c>
      <c r="G119" s="264">
        <f>G120</f>
        <v>0</v>
      </c>
    </row>
    <row r="120" spans="1:7" ht="13.5" hidden="1" outlineLevel="1">
      <c r="A120" s="44" t="s">
        <v>12</v>
      </c>
      <c r="B120" s="258">
        <v>984</v>
      </c>
      <c r="C120" s="255" t="s">
        <v>101</v>
      </c>
      <c r="D120" s="255" t="s">
        <v>101</v>
      </c>
      <c r="E120" s="255" t="s">
        <v>11</v>
      </c>
      <c r="F120" s="255" t="s">
        <v>530</v>
      </c>
      <c r="G120" s="264">
        <f>G121</f>
        <v>0</v>
      </c>
    </row>
    <row r="121" spans="1:7" ht="13.5" hidden="1" outlineLevel="1">
      <c r="A121" s="38" t="s">
        <v>105</v>
      </c>
      <c r="B121" s="258">
        <v>984</v>
      </c>
      <c r="C121" s="255" t="s">
        <v>101</v>
      </c>
      <c r="D121" s="255" t="s">
        <v>101</v>
      </c>
      <c r="E121" s="255" t="s">
        <v>11</v>
      </c>
      <c r="F121" s="255" t="s">
        <v>99</v>
      </c>
      <c r="G121" s="264"/>
    </row>
    <row r="122" spans="1:7" ht="13.5" collapsed="1">
      <c r="A122" s="259" t="s">
        <v>134</v>
      </c>
      <c r="B122" s="258">
        <v>984</v>
      </c>
      <c r="C122" s="255" t="s">
        <v>103</v>
      </c>
      <c r="D122" s="255" t="s">
        <v>529</v>
      </c>
      <c r="E122" s="255" t="s">
        <v>229</v>
      </c>
      <c r="F122" s="255" t="s">
        <v>530</v>
      </c>
      <c r="G122" s="264">
        <f>G123</f>
        <v>382.5</v>
      </c>
    </row>
    <row r="123" spans="1:7" ht="13.5">
      <c r="A123" s="259" t="s">
        <v>104</v>
      </c>
      <c r="B123" s="258">
        <v>984</v>
      </c>
      <c r="C123" s="255" t="s">
        <v>103</v>
      </c>
      <c r="D123" s="255" t="s">
        <v>532</v>
      </c>
      <c r="E123" s="255" t="s">
        <v>229</v>
      </c>
      <c r="F123" s="255" t="s">
        <v>530</v>
      </c>
      <c r="G123" s="264">
        <f>G124</f>
        <v>382.5</v>
      </c>
    </row>
    <row r="124" spans="1:7" ht="13.5">
      <c r="A124" s="259" t="s">
        <v>577</v>
      </c>
      <c r="B124" s="258">
        <v>984</v>
      </c>
      <c r="C124" s="255" t="s">
        <v>103</v>
      </c>
      <c r="D124" s="255" t="s">
        <v>532</v>
      </c>
      <c r="E124" s="255" t="s">
        <v>370</v>
      </c>
      <c r="F124" s="255" t="s">
        <v>530</v>
      </c>
      <c r="G124" s="264">
        <f>G125+G130</f>
        <v>382.5</v>
      </c>
    </row>
    <row r="125" spans="1:7" ht="13.5">
      <c r="A125" s="118" t="s">
        <v>339</v>
      </c>
      <c r="B125" s="258">
        <v>984</v>
      </c>
      <c r="C125" s="255" t="s">
        <v>103</v>
      </c>
      <c r="D125" s="255" t="s">
        <v>532</v>
      </c>
      <c r="E125" s="255" t="s">
        <v>371</v>
      </c>
      <c r="F125" s="255" t="s">
        <v>530</v>
      </c>
      <c r="G125" s="264">
        <f>G126+G128</f>
        <v>102.5</v>
      </c>
    </row>
    <row r="126" spans="1:7" ht="13.5">
      <c r="A126" s="257" t="s">
        <v>373</v>
      </c>
      <c r="B126" s="258">
        <v>984</v>
      </c>
      <c r="C126" s="255" t="s">
        <v>103</v>
      </c>
      <c r="D126" s="255" t="s">
        <v>532</v>
      </c>
      <c r="E126" s="255" t="s">
        <v>372</v>
      </c>
      <c r="F126" s="255" t="s">
        <v>530</v>
      </c>
      <c r="G126" s="264">
        <f>G127</f>
        <v>67</v>
      </c>
    </row>
    <row r="127" spans="1:7" ht="13.5">
      <c r="A127" s="266" t="s">
        <v>380</v>
      </c>
      <c r="B127" s="258">
        <v>984</v>
      </c>
      <c r="C127" s="255" t="s">
        <v>103</v>
      </c>
      <c r="D127" s="255" t="s">
        <v>532</v>
      </c>
      <c r="E127" s="255" t="s">
        <v>372</v>
      </c>
      <c r="F127" s="255" t="s">
        <v>379</v>
      </c>
      <c r="G127" s="264">
        <v>67</v>
      </c>
    </row>
    <row r="128" spans="1:7" ht="13.5">
      <c r="A128" s="257" t="s">
        <v>402</v>
      </c>
      <c r="B128" s="258">
        <v>984</v>
      </c>
      <c r="C128" s="255" t="s">
        <v>103</v>
      </c>
      <c r="D128" s="255" t="s">
        <v>532</v>
      </c>
      <c r="E128" s="255" t="s">
        <v>386</v>
      </c>
      <c r="F128" s="255" t="s">
        <v>530</v>
      </c>
      <c r="G128" s="264">
        <f>G129</f>
        <v>35.5</v>
      </c>
    </row>
    <row r="129" spans="1:7" ht="13.5">
      <c r="A129" s="266" t="s">
        <v>380</v>
      </c>
      <c r="B129" s="258">
        <v>984</v>
      </c>
      <c r="C129" s="255" t="s">
        <v>103</v>
      </c>
      <c r="D129" s="255" t="s">
        <v>532</v>
      </c>
      <c r="E129" s="255" t="s">
        <v>386</v>
      </c>
      <c r="F129" s="255" t="s">
        <v>379</v>
      </c>
      <c r="G129" s="264">
        <v>35.5</v>
      </c>
    </row>
    <row r="130" spans="1:7" ht="23.25" customHeight="1">
      <c r="A130" s="281" t="s">
        <v>587</v>
      </c>
      <c r="B130" s="258">
        <v>984</v>
      </c>
      <c r="C130" s="255" t="s">
        <v>103</v>
      </c>
      <c r="D130" s="255" t="s">
        <v>532</v>
      </c>
      <c r="E130" s="255" t="s">
        <v>374</v>
      </c>
      <c r="F130" s="255" t="s">
        <v>530</v>
      </c>
      <c r="G130" s="264">
        <f>G131+G133</f>
        <v>280</v>
      </c>
    </row>
    <row r="131" spans="1:7" ht="27">
      <c r="A131" s="118" t="s">
        <v>156</v>
      </c>
      <c r="B131" s="258">
        <v>984</v>
      </c>
      <c r="C131" s="255" t="s">
        <v>103</v>
      </c>
      <c r="D131" s="255" t="s">
        <v>532</v>
      </c>
      <c r="E131" s="255" t="s">
        <v>590</v>
      </c>
      <c r="F131" s="255" t="s">
        <v>530</v>
      </c>
      <c r="G131" s="264">
        <f>G132</f>
        <v>50</v>
      </c>
    </row>
    <row r="132" spans="1:7" ht="13.5">
      <c r="A132" s="259" t="s">
        <v>105</v>
      </c>
      <c r="B132" s="258">
        <v>984</v>
      </c>
      <c r="C132" s="255" t="s">
        <v>103</v>
      </c>
      <c r="D132" s="255" t="s">
        <v>532</v>
      </c>
      <c r="E132" s="255" t="s">
        <v>590</v>
      </c>
      <c r="F132" s="255" t="s">
        <v>99</v>
      </c>
      <c r="G132" s="264">
        <v>50</v>
      </c>
    </row>
    <row r="133" spans="1:7" ht="13.5">
      <c r="A133" s="118" t="s">
        <v>157</v>
      </c>
      <c r="B133" s="258">
        <v>984</v>
      </c>
      <c r="C133" s="255" t="s">
        <v>103</v>
      </c>
      <c r="D133" s="255" t="s">
        <v>532</v>
      </c>
      <c r="E133" s="255" t="s">
        <v>381</v>
      </c>
      <c r="F133" s="255" t="s">
        <v>530</v>
      </c>
      <c r="G133" s="264">
        <f>G134</f>
        <v>230</v>
      </c>
    </row>
    <row r="134" spans="1:7" ht="13.5">
      <c r="A134" s="259" t="s">
        <v>105</v>
      </c>
      <c r="B134" s="258">
        <v>984</v>
      </c>
      <c r="C134" s="255" t="s">
        <v>103</v>
      </c>
      <c r="D134" s="255" t="s">
        <v>532</v>
      </c>
      <c r="E134" s="255" t="s">
        <v>381</v>
      </c>
      <c r="F134" s="255" t="s">
        <v>99</v>
      </c>
      <c r="G134" s="264">
        <v>230</v>
      </c>
    </row>
    <row r="135" spans="1:7" ht="13.5">
      <c r="A135" s="256" t="s">
        <v>302</v>
      </c>
      <c r="B135" s="258">
        <v>984</v>
      </c>
      <c r="C135" s="255" t="s">
        <v>546</v>
      </c>
      <c r="D135" s="255" t="s">
        <v>529</v>
      </c>
      <c r="E135" s="255" t="s">
        <v>229</v>
      </c>
      <c r="F135" s="255" t="s">
        <v>530</v>
      </c>
      <c r="G135" s="273">
        <f>G136</f>
        <v>12.66</v>
      </c>
    </row>
    <row r="136" spans="1:7" ht="13.5">
      <c r="A136" s="256" t="s">
        <v>303</v>
      </c>
      <c r="B136" s="258">
        <v>984</v>
      </c>
      <c r="C136" s="255" t="s">
        <v>546</v>
      </c>
      <c r="D136" s="255" t="s">
        <v>532</v>
      </c>
      <c r="E136" s="255" t="s">
        <v>229</v>
      </c>
      <c r="F136" s="255" t="s">
        <v>530</v>
      </c>
      <c r="G136" s="273">
        <f>G137</f>
        <v>12.66</v>
      </c>
    </row>
    <row r="137" spans="1:7" ht="13.5">
      <c r="A137" s="118" t="s">
        <v>228</v>
      </c>
      <c r="B137" s="258">
        <v>984</v>
      </c>
      <c r="C137" s="255" t="s">
        <v>546</v>
      </c>
      <c r="D137" s="255" t="s">
        <v>532</v>
      </c>
      <c r="E137" s="255" t="s">
        <v>318</v>
      </c>
      <c r="F137" s="255" t="s">
        <v>530</v>
      </c>
      <c r="G137" s="273">
        <f>G138</f>
        <v>12.66</v>
      </c>
    </row>
    <row r="138" spans="1:7" ht="13.5">
      <c r="A138" s="256" t="s">
        <v>304</v>
      </c>
      <c r="B138" s="258">
        <v>984</v>
      </c>
      <c r="C138" s="255" t="s">
        <v>546</v>
      </c>
      <c r="D138" s="255" t="s">
        <v>532</v>
      </c>
      <c r="E138" s="255" t="s">
        <v>481</v>
      </c>
      <c r="F138" s="255" t="s">
        <v>530</v>
      </c>
      <c r="G138" s="273">
        <f>G139</f>
        <v>12.66</v>
      </c>
    </row>
    <row r="139" spans="1:7" ht="13.5">
      <c r="A139" s="256" t="s">
        <v>305</v>
      </c>
      <c r="B139" s="258">
        <v>984</v>
      </c>
      <c r="C139" s="255" t="s">
        <v>546</v>
      </c>
      <c r="D139" s="255" t="s">
        <v>532</v>
      </c>
      <c r="E139" s="255" t="s">
        <v>482</v>
      </c>
      <c r="F139" s="255" t="s">
        <v>530</v>
      </c>
      <c r="G139" s="273">
        <f>G140</f>
        <v>12.66</v>
      </c>
    </row>
    <row r="140" spans="1:7" ht="13.5">
      <c r="A140" s="266" t="s">
        <v>270</v>
      </c>
      <c r="B140" s="258">
        <v>984</v>
      </c>
      <c r="C140" s="255" t="s">
        <v>546</v>
      </c>
      <c r="D140" s="255" t="s">
        <v>532</v>
      </c>
      <c r="E140" s="255" t="s">
        <v>482</v>
      </c>
      <c r="F140" s="255" t="s">
        <v>269</v>
      </c>
      <c r="G140" s="273">
        <v>12.66</v>
      </c>
    </row>
    <row r="141" spans="1:7" ht="13.5">
      <c r="A141" s="118" t="s">
        <v>136</v>
      </c>
      <c r="B141" s="258">
        <v>984</v>
      </c>
      <c r="C141" s="255" t="s">
        <v>135</v>
      </c>
      <c r="D141" s="255" t="s">
        <v>529</v>
      </c>
      <c r="E141" s="255" t="s">
        <v>229</v>
      </c>
      <c r="F141" s="255" t="s">
        <v>530</v>
      </c>
      <c r="G141" s="264">
        <f>G142</f>
        <v>100</v>
      </c>
    </row>
    <row r="142" spans="1:7" ht="13.5">
      <c r="A142" s="118" t="s">
        <v>137</v>
      </c>
      <c r="B142" s="258">
        <v>984</v>
      </c>
      <c r="C142" s="255" t="s">
        <v>135</v>
      </c>
      <c r="D142" s="255" t="s">
        <v>534</v>
      </c>
      <c r="E142" s="255" t="s">
        <v>229</v>
      </c>
      <c r="F142" s="255" t="s">
        <v>530</v>
      </c>
      <c r="G142" s="264">
        <f>G143</f>
        <v>100</v>
      </c>
    </row>
    <row r="143" spans="1:7" ht="13.5">
      <c r="A143" s="259" t="s">
        <v>579</v>
      </c>
      <c r="B143" s="258">
        <v>984</v>
      </c>
      <c r="C143" s="255" t="s">
        <v>135</v>
      </c>
      <c r="D143" s="255" t="s">
        <v>534</v>
      </c>
      <c r="E143" s="255" t="s">
        <v>387</v>
      </c>
      <c r="F143" s="255" t="s">
        <v>530</v>
      </c>
      <c r="G143" s="264">
        <f>G144+G147</f>
        <v>100</v>
      </c>
    </row>
    <row r="144" spans="1:7" ht="13.5">
      <c r="A144" s="118" t="s">
        <v>339</v>
      </c>
      <c r="B144" s="258">
        <v>984</v>
      </c>
      <c r="C144" s="255" t="s">
        <v>135</v>
      </c>
      <c r="D144" s="255" t="s">
        <v>534</v>
      </c>
      <c r="E144" s="255" t="s">
        <v>388</v>
      </c>
      <c r="F144" s="255" t="s">
        <v>530</v>
      </c>
      <c r="G144" s="264">
        <f>G145</f>
        <v>50</v>
      </c>
    </row>
    <row r="145" spans="1:7" ht="13.5">
      <c r="A145" s="257" t="s">
        <v>390</v>
      </c>
      <c r="B145" s="258">
        <v>984</v>
      </c>
      <c r="C145" s="255" t="s">
        <v>135</v>
      </c>
      <c r="D145" s="255" t="s">
        <v>534</v>
      </c>
      <c r="E145" s="255" t="s">
        <v>389</v>
      </c>
      <c r="F145" s="255" t="s">
        <v>530</v>
      </c>
      <c r="G145" s="264">
        <f>G146</f>
        <v>50</v>
      </c>
    </row>
    <row r="146" spans="1:7" ht="13.5">
      <c r="A146" s="266" t="s">
        <v>380</v>
      </c>
      <c r="B146" s="258">
        <v>984</v>
      </c>
      <c r="C146" s="255" t="s">
        <v>135</v>
      </c>
      <c r="D146" s="255" t="s">
        <v>534</v>
      </c>
      <c r="E146" s="255" t="s">
        <v>389</v>
      </c>
      <c r="F146" s="255" t="s">
        <v>379</v>
      </c>
      <c r="G146" s="264">
        <f>40+10</f>
        <v>50</v>
      </c>
    </row>
    <row r="147" spans="1:7" ht="27">
      <c r="A147" s="259" t="s">
        <v>375</v>
      </c>
      <c r="B147" s="258">
        <v>984</v>
      </c>
      <c r="C147" s="255" t="s">
        <v>135</v>
      </c>
      <c r="D147" s="255" t="s">
        <v>534</v>
      </c>
      <c r="E147" s="255" t="s">
        <v>391</v>
      </c>
      <c r="F147" s="255" t="s">
        <v>530</v>
      </c>
      <c r="G147" s="264">
        <f>G148</f>
        <v>50</v>
      </c>
    </row>
    <row r="148" spans="1:7" ht="21.75" customHeight="1">
      <c r="A148" s="118" t="s">
        <v>309</v>
      </c>
      <c r="B148" s="258">
        <v>984</v>
      </c>
      <c r="C148" s="255" t="s">
        <v>135</v>
      </c>
      <c r="D148" s="255" t="s">
        <v>534</v>
      </c>
      <c r="E148" s="255" t="s">
        <v>392</v>
      </c>
      <c r="F148" s="255" t="s">
        <v>530</v>
      </c>
      <c r="G148" s="264">
        <f>G149</f>
        <v>50</v>
      </c>
    </row>
    <row r="149" spans="1:7" ht="13.5">
      <c r="A149" s="259" t="s">
        <v>105</v>
      </c>
      <c r="B149" s="258">
        <v>984</v>
      </c>
      <c r="C149" s="255" t="s">
        <v>135</v>
      </c>
      <c r="D149" s="255" t="s">
        <v>534</v>
      </c>
      <c r="E149" s="255" t="s">
        <v>392</v>
      </c>
      <c r="F149" s="255" t="s">
        <v>99</v>
      </c>
      <c r="G149" s="264">
        <v>50</v>
      </c>
    </row>
    <row r="150" spans="1:7" ht="27">
      <c r="A150" s="275" t="s">
        <v>107</v>
      </c>
      <c r="B150" s="270">
        <v>994</v>
      </c>
      <c r="C150" s="255" t="s">
        <v>529</v>
      </c>
      <c r="D150" s="255" t="s">
        <v>529</v>
      </c>
      <c r="E150" s="271" t="s">
        <v>229</v>
      </c>
      <c r="F150" s="255" t="s">
        <v>239</v>
      </c>
      <c r="G150" s="265">
        <f>G151</f>
        <v>1749.3400000000001</v>
      </c>
    </row>
    <row r="151" spans="1:7" ht="13.5">
      <c r="A151" s="118" t="s">
        <v>531</v>
      </c>
      <c r="B151" s="258">
        <v>994</v>
      </c>
      <c r="C151" s="255" t="s">
        <v>532</v>
      </c>
      <c r="D151" s="255" t="s">
        <v>529</v>
      </c>
      <c r="E151" s="255" t="s">
        <v>229</v>
      </c>
      <c r="F151" s="255" t="s">
        <v>530</v>
      </c>
      <c r="G151" s="265">
        <f>G152</f>
        <v>1749.3400000000001</v>
      </c>
    </row>
    <row r="152" spans="1:7" ht="13.5">
      <c r="A152" s="109" t="s">
        <v>538</v>
      </c>
      <c r="B152" s="258">
        <v>994</v>
      </c>
      <c r="C152" s="255" t="s">
        <v>532</v>
      </c>
      <c r="D152" s="255" t="s">
        <v>129</v>
      </c>
      <c r="E152" s="255" t="s">
        <v>229</v>
      </c>
      <c r="F152" s="255" t="s">
        <v>530</v>
      </c>
      <c r="G152" s="265">
        <f>G153</f>
        <v>1749.3400000000001</v>
      </c>
    </row>
    <row r="153" spans="1:7" ht="13.5">
      <c r="A153" s="272" t="s">
        <v>576</v>
      </c>
      <c r="B153" s="258">
        <v>994</v>
      </c>
      <c r="C153" s="255" t="s">
        <v>532</v>
      </c>
      <c r="D153" s="255" t="s">
        <v>129</v>
      </c>
      <c r="E153" s="255" t="s">
        <v>364</v>
      </c>
      <c r="F153" s="255" t="s">
        <v>530</v>
      </c>
      <c r="G153" s="265">
        <f>G156+G154</f>
        <v>1749.3400000000001</v>
      </c>
    </row>
    <row r="154" spans="1:7" ht="13.5">
      <c r="A154" s="272" t="s">
        <v>422</v>
      </c>
      <c r="B154" s="258">
        <v>994</v>
      </c>
      <c r="C154" s="255" t="s">
        <v>532</v>
      </c>
      <c r="D154" s="255" t="s">
        <v>129</v>
      </c>
      <c r="E154" s="255" t="s">
        <v>366</v>
      </c>
      <c r="F154" s="255" t="s">
        <v>530</v>
      </c>
      <c r="G154" s="265">
        <f>G155</f>
        <v>603.6</v>
      </c>
    </row>
    <row r="155" spans="1:7" ht="13.5">
      <c r="A155" s="118" t="s">
        <v>376</v>
      </c>
      <c r="B155" s="258">
        <v>994</v>
      </c>
      <c r="C155" s="255" t="s">
        <v>532</v>
      </c>
      <c r="D155" s="255" t="s">
        <v>129</v>
      </c>
      <c r="E155" s="255" t="s">
        <v>366</v>
      </c>
      <c r="F155" s="255" t="s">
        <v>403</v>
      </c>
      <c r="G155" s="265">
        <v>603.6</v>
      </c>
    </row>
    <row r="156" spans="1:7" ht="13.5">
      <c r="A156" s="118" t="s">
        <v>339</v>
      </c>
      <c r="B156" s="258">
        <v>994</v>
      </c>
      <c r="C156" s="255" t="s">
        <v>532</v>
      </c>
      <c r="D156" s="255" t="s">
        <v>129</v>
      </c>
      <c r="E156" s="255" t="s">
        <v>367</v>
      </c>
      <c r="F156" s="255" t="s">
        <v>530</v>
      </c>
      <c r="G156" s="273">
        <f>G157</f>
        <v>1145.74</v>
      </c>
    </row>
    <row r="157" spans="1:7" ht="13.5">
      <c r="A157" s="118" t="s">
        <v>369</v>
      </c>
      <c r="B157" s="258">
        <v>994</v>
      </c>
      <c r="C157" s="255" t="s">
        <v>532</v>
      </c>
      <c r="D157" s="255" t="s">
        <v>129</v>
      </c>
      <c r="E157" s="255" t="s">
        <v>368</v>
      </c>
      <c r="F157" s="255" t="s">
        <v>530</v>
      </c>
      <c r="G157" s="273">
        <f>G158+G159</f>
        <v>1145.74</v>
      </c>
    </row>
    <row r="158" spans="1:7" ht="13.5">
      <c r="A158" s="266" t="s">
        <v>380</v>
      </c>
      <c r="B158" s="258">
        <v>994</v>
      </c>
      <c r="C158" s="255" t="s">
        <v>532</v>
      </c>
      <c r="D158" s="255" t="s">
        <v>129</v>
      </c>
      <c r="E158" s="255" t="s">
        <v>368</v>
      </c>
      <c r="F158" s="255" t="s">
        <v>379</v>
      </c>
      <c r="G158" s="273">
        <f>734.14-83.6</f>
        <v>650.54</v>
      </c>
    </row>
    <row r="159" spans="1:7" ht="13.5">
      <c r="A159" s="266" t="s">
        <v>278</v>
      </c>
      <c r="B159" s="258">
        <v>994</v>
      </c>
      <c r="C159" s="255" t="s">
        <v>532</v>
      </c>
      <c r="D159" s="255" t="s">
        <v>129</v>
      </c>
      <c r="E159" s="255" t="s">
        <v>368</v>
      </c>
      <c r="F159" s="255" t="s">
        <v>277</v>
      </c>
      <c r="G159" s="264">
        <v>495.2</v>
      </c>
    </row>
  </sheetData>
  <sheetProtection/>
  <mergeCells count="3">
    <mergeCell ref="A6:G6"/>
    <mergeCell ref="A7:G7"/>
    <mergeCell ref="A5:G5"/>
  </mergeCells>
  <printOptions/>
  <pageMargins left="0.44" right="0.24" top="0.49" bottom="0.26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3"/>
  <sheetViews>
    <sheetView zoomScalePageLayoutView="0" workbookViewId="0" topLeftCell="A1">
      <selection activeCell="B5" sqref="B5"/>
    </sheetView>
  </sheetViews>
  <sheetFormatPr defaultColWidth="9.00390625" defaultRowHeight="12.75" outlineLevelRow="1"/>
  <cols>
    <col min="1" max="1" width="49.125" style="0" customWidth="1"/>
    <col min="2" max="2" width="27.75390625" style="0" customWidth="1"/>
    <col min="3" max="3" width="11.125" style="0" customWidth="1"/>
  </cols>
  <sheetData>
    <row r="1" spans="1:4" ht="11.25" customHeight="1">
      <c r="A1" s="47"/>
      <c r="B1" s="345" t="s">
        <v>205</v>
      </c>
      <c r="C1" s="345"/>
      <c r="D1" s="46"/>
    </row>
    <row r="2" spans="1:4" ht="11.25" customHeight="1">
      <c r="A2" s="47"/>
      <c r="B2" s="345" t="s">
        <v>158</v>
      </c>
      <c r="C2" s="345"/>
      <c r="D2" s="46"/>
    </row>
    <row r="3" spans="1:4" ht="12.75" customHeight="1">
      <c r="A3" s="47"/>
      <c r="B3" s="345" t="s">
        <v>37</v>
      </c>
      <c r="C3" s="346"/>
      <c r="D3" s="46"/>
    </row>
    <row r="4" spans="1:4" s="54" customFormat="1" ht="12" outlineLevel="1">
      <c r="A4" s="53"/>
      <c r="B4" s="345" t="s">
        <v>42</v>
      </c>
      <c r="C4" s="345"/>
      <c r="D4" s="46"/>
    </row>
    <row r="5" spans="1:3" s="54" customFormat="1" ht="12">
      <c r="A5" s="53"/>
      <c r="B5" s="55"/>
      <c r="C5" s="56"/>
    </row>
    <row r="6" spans="1:3" ht="12.75">
      <c r="A6" s="333" t="s">
        <v>178</v>
      </c>
      <c r="B6" s="333"/>
      <c r="C6" s="333"/>
    </row>
    <row r="7" spans="1:3" ht="12.75">
      <c r="A7" s="333" t="s">
        <v>208</v>
      </c>
      <c r="B7" s="333"/>
      <c r="C7" s="333"/>
    </row>
    <row r="8" spans="1:3" ht="12.75">
      <c r="A8" s="333" t="s">
        <v>207</v>
      </c>
      <c r="B8" s="333"/>
      <c r="C8" s="333"/>
    </row>
    <row r="9" spans="1:3" ht="12.75">
      <c r="A9" s="333" t="s">
        <v>23</v>
      </c>
      <c r="B9" s="333"/>
      <c r="C9" s="333"/>
    </row>
    <row r="10" spans="1:3" ht="13.5" thickBot="1">
      <c r="A10" s="178"/>
      <c r="B10" s="178"/>
      <c r="C10" s="179" t="s">
        <v>209</v>
      </c>
    </row>
    <row r="11" spans="1:3" ht="13.5" thickBot="1">
      <c r="A11" s="159" t="s">
        <v>525</v>
      </c>
      <c r="B11" s="160" t="s">
        <v>456</v>
      </c>
      <c r="C11" s="161" t="s">
        <v>179</v>
      </c>
    </row>
    <row r="12" spans="1:3" ht="29.25" customHeight="1">
      <c r="A12" s="180" t="s">
        <v>180</v>
      </c>
      <c r="B12" s="200" t="s">
        <v>181</v>
      </c>
      <c r="C12" s="284">
        <f>C23</f>
        <v>638.5459999999985</v>
      </c>
    </row>
    <row r="13" spans="1:3" ht="12.75" hidden="1" outlineLevel="1">
      <c r="A13" s="181" t="s">
        <v>182</v>
      </c>
      <c r="B13" s="201"/>
      <c r="C13" s="182"/>
    </row>
    <row r="14" spans="1:3" ht="25.5" hidden="1" outlineLevel="1">
      <c r="A14" s="183" t="s">
        <v>268</v>
      </c>
      <c r="B14" s="202" t="s">
        <v>267</v>
      </c>
      <c r="C14" s="184">
        <f>C17-C15</f>
        <v>0</v>
      </c>
    </row>
    <row r="15" spans="1:3" ht="38.25" hidden="1" outlineLevel="1">
      <c r="A15" s="185" t="s">
        <v>279</v>
      </c>
      <c r="B15" s="186" t="s">
        <v>280</v>
      </c>
      <c r="C15" s="187">
        <f>C16</f>
        <v>0</v>
      </c>
    </row>
    <row r="16" spans="1:3" ht="37.5" customHeight="1" hidden="1" outlineLevel="1">
      <c r="A16" s="176" t="s">
        <v>282</v>
      </c>
      <c r="B16" s="188" t="s">
        <v>283</v>
      </c>
      <c r="C16" s="189"/>
    </row>
    <row r="17" spans="1:3" ht="38.25" hidden="1" outlineLevel="1">
      <c r="A17" s="185" t="s">
        <v>281</v>
      </c>
      <c r="B17" s="186" t="s">
        <v>284</v>
      </c>
      <c r="C17" s="187">
        <f>C18</f>
        <v>0</v>
      </c>
    </row>
    <row r="18" spans="1:3" ht="38.25" customHeight="1" hidden="1" outlineLevel="1">
      <c r="A18" s="185" t="s">
        <v>568</v>
      </c>
      <c r="B18" s="188" t="s">
        <v>285</v>
      </c>
      <c r="C18" s="189"/>
    </row>
    <row r="19" spans="1:3" ht="30" customHeight="1" collapsed="1">
      <c r="A19" s="190" t="s">
        <v>183</v>
      </c>
      <c r="B19" s="203" t="s">
        <v>184</v>
      </c>
      <c r="C19" s="191">
        <v>0</v>
      </c>
    </row>
    <row r="20" spans="1:3" ht="25.5" customHeight="1">
      <c r="A20" s="192" t="s">
        <v>185</v>
      </c>
      <c r="B20" s="203" t="s">
        <v>186</v>
      </c>
      <c r="C20" s="193">
        <v>0</v>
      </c>
    </row>
    <row r="21" spans="1:3" ht="78.75" customHeight="1">
      <c r="A21" s="192" t="s">
        <v>187</v>
      </c>
      <c r="B21" s="194" t="s">
        <v>188</v>
      </c>
      <c r="C21" s="193">
        <v>0</v>
      </c>
    </row>
    <row r="22" spans="1:3" ht="76.5" customHeight="1">
      <c r="A22" s="192" t="s">
        <v>189</v>
      </c>
      <c r="B22" s="194" t="s">
        <v>206</v>
      </c>
      <c r="C22" s="193">
        <v>0</v>
      </c>
    </row>
    <row r="23" spans="1:3" ht="25.5">
      <c r="A23" s="190" t="s">
        <v>190</v>
      </c>
      <c r="B23" s="203" t="s">
        <v>191</v>
      </c>
      <c r="C23" s="219">
        <f>C29-C25</f>
        <v>638.5459999999985</v>
      </c>
    </row>
    <row r="24" spans="1:3" ht="15" customHeight="1">
      <c r="A24" s="195" t="s">
        <v>192</v>
      </c>
      <c r="B24" s="203" t="s">
        <v>193</v>
      </c>
      <c r="C24" s="219">
        <f>C25</f>
        <v>8627.936000000002</v>
      </c>
    </row>
    <row r="25" spans="1:3" ht="15" customHeight="1">
      <c r="A25" s="196" t="s">
        <v>194</v>
      </c>
      <c r="B25" s="197" t="s">
        <v>195</v>
      </c>
      <c r="C25" s="220">
        <f>C26</f>
        <v>8627.936000000002</v>
      </c>
    </row>
    <row r="26" spans="1:3" ht="12.75">
      <c r="A26" s="198" t="s">
        <v>196</v>
      </c>
      <c r="B26" s="194" t="s">
        <v>197</v>
      </c>
      <c r="C26" s="220">
        <f>C27</f>
        <v>8627.936000000002</v>
      </c>
    </row>
    <row r="27" spans="1:3" ht="25.5">
      <c r="A27" s="198" t="s">
        <v>210</v>
      </c>
      <c r="B27" s="194" t="s">
        <v>213</v>
      </c>
      <c r="C27" s="220">
        <f>'прил.№ 5'!C107</f>
        <v>8627.936000000002</v>
      </c>
    </row>
    <row r="28" spans="1:3" ht="15" customHeight="1">
      <c r="A28" s="195" t="s">
        <v>198</v>
      </c>
      <c r="B28" s="203" t="s">
        <v>199</v>
      </c>
      <c r="C28" s="219">
        <f>C29</f>
        <v>9266.482</v>
      </c>
    </row>
    <row r="29" spans="1:3" ht="15" customHeight="1">
      <c r="A29" s="198" t="s">
        <v>200</v>
      </c>
      <c r="B29" s="194" t="s">
        <v>201</v>
      </c>
      <c r="C29" s="220">
        <f>C30</f>
        <v>9266.482</v>
      </c>
    </row>
    <row r="30" spans="1:3" ht="14.25" customHeight="1">
      <c r="A30" s="199" t="s">
        <v>202</v>
      </c>
      <c r="B30" s="188" t="s">
        <v>203</v>
      </c>
      <c r="C30" s="220">
        <f>C31</f>
        <v>9266.482</v>
      </c>
    </row>
    <row r="31" spans="1:3" ht="25.5">
      <c r="A31" s="199" t="s">
        <v>211</v>
      </c>
      <c r="B31" s="188" t="s">
        <v>212</v>
      </c>
      <c r="C31" s="220">
        <f>' прил № 6'!D12</f>
        <v>9266.482</v>
      </c>
    </row>
    <row r="32" spans="1:3" ht="15.75">
      <c r="A32" s="48"/>
      <c r="B32" s="48"/>
      <c r="C32" s="49"/>
    </row>
    <row r="33" spans="1:3" ht="15.75">
      <c r="A33" s="344" t="s">
        <v>204</v>
      </c>
      <c r="B33" s="344"/>
      <c r="C33" s="344"/>
    </row>
    <row r="34" spans="1:3" ht="15">
      <c r="A34" s="50"/>
      <c r="B34" s="50"/>
      <c r="C34" s="50"/>
    </row>
    <row r="35" spans="1:3" ht="15">
      <c r="A35" s="50"/>
      <c r="B35" s="50"/>
      <c r="C35" s="50"/>
    </row>
    <row r="36" spans="1:3" ht="15">
      <c r="A36" s="50"/>
      <c r="B36" s="50"/>
      <c r="C36" s="50"/>
    </row>
    <row r="37" spans="1:3" ht="15">
      <c r="A37" s="50"/>
      <c r="B37" s="50"/>
      <c r="C37" s="50"/>
    </row>
    <row r="38" spans="1:3" ht="15">
      <c r="A38" s="50"/>
      <c r="B38" s="50"/>
      <c r="C38" s="50"/>
    </row>
    <row r="39" spans="1:3" ht="15">
      <c r="A39" s="50"/>
      <c r="B39" s="50"/>
      <c r="C39" s="50"/>
    </row>
    <row r="40" spans="1:3" ht="15">
      <c r="A40" s="50"/>
      <c r="B40" s="50"/>
      <c r="C40" s="50"/>
    </row>
    <row r="41" spans="1:3" ht="15">
      <c r="A41" s="50"/>
      <c r="B41" s="50"/>
      <c r="C41" s="50"/>
    </row>
    <row r="42" spans="1:3" ht="15">
      <c r="A42" s="50"/>
      <c r="B42" s="50"/>
      <c r="C42" s="50"/>
    </row>
    <row r="43" spans="1:3" ht="15">
      <c r="A43" s="50"/>
      <c r="B43" s="50"/>
      <c r="C43" s="50"/>
    </row>
    <row r="44" spans="1:3" ht="15">
      <c r="A44" s="50"/>
      <c r="B44" s="50"/>
      <c r="C44" s="50"/>
    </row>
    <row r="45" spans="1:3" ht="15">
      <c r="A45" s="50"/>
      <c r="B45" s="50"/>
      <c r="C45" s="50"/>
    </row>
    <row r="46" spans="1:3" ht="15">
      <c r="A46" s="50"/>
      <c r="B46" s="50"/>
      <c r="C46" s="50"/>
    </row>
    <row r="47" spans="1:3" ht="15">
      <c r="A47" s="50"/>
      <c r="B47" s="50"/>
      <c r="C47" s="50"/>
    </row>
    <row r="48" spans="1:3" ht="15">
      <c r="A48" s="50"/>
      <c r="B48" s="50"/>
      <c r="C48" s="50"/>
    </row>
    <row r="49" spans="1:3" ht="15">
      <c r="A49" s="50"/>
      <c r="B49" s="50"/>
      <c r="C49" s="50"/>
    </row>
    <row r="50" spans="1:3" ht="15">
      <c r="A50" s="50"/>
      <c r="B50" s="50"/>
      <c r="C50" s="50"/>
    </row>
    <row r="51" spans="1:3" ht="15">
      <c r="A51" s="50"/>
      <c r="B51" s="50"/>
      <c r="C51" s="50"/>
    </row>
    <row r="52" spans="1:3" ht="15">
      <c r="A52" s="50"/>
      <c r="B52" s="50"/>
      <c r="C52" s="50"/>
    </row>
    <row r="53" spans="1:3" ht="15">
      <c r="A53" s="50"/>
      <c r="B53" s="50"/>
      <c r="C53" s="50"/>
    </row>
    <row r="54" spans="1:3" ht="15">
      <c r="A54" s="50"/>
      <c r="B54" s="50"/>
      <c r="C54" s="50"/>
    </row>
    <row r="55" spans="1:3" ht="15">
      <c r="A55" s="50"/>
      <c r="B55" s="50"/>
      <c r="C55" s="50"/>
    </row>
    <row r="56" spans="1:3" ht="15">
      <c r="A56" s="50"/>
      <c r="B56" s="50"/>
      <c r="C56" s="50"/>
    </row>
    <row r="57" spans="1:3" ht="15">
      <c r="A57" s="50"/>
      <c r="B57" s="50"/>
      <c r="C57" s="50"/>
    </row>
    <row r="58" spans="1:3" ht="15">
      <c r="A58" s="50"/>
      <c r="B58" s="50"/>
      <c r="C58" s="50"/>
    </row>
    <row r="59" spans="1:3" ht="15">
      <c r="A59" s="50"/>
      <c r="B59" s="50"/>
      <c r="C59" s="50"/>
    </row>
    <row r="60" spans="1:3" ht="15">
      <c r="A60" s="50"/>
      <c r="B60" s="50"/>
      <c r="C60" s="50"/>
    </row>
    <row r="61" spans="1:3" ht="15">
      <c r="A61" s="50"/>
      <c r="B61" s="50"/>
      <c r="C61" s="50"/>
    </row>
    <row r="62" spans="1:3" ht="15">
      <c r="A62" s="50"/>
      <c r="B62" s="50"/>
      <c r="C62" s="50"/>
    </row>
    <row r="63" spans="1:3" ht="15">
      <c r="A63" s="50"/>
      <c r="B63" s="50"/>
      <c r="C63" s="50"/>
    </row>
    <row r="64" spans="1:3" ht="15">
      <c r="A64" s="50"/>
      <c r="B64" s="50"/>
      <c r="C64" s="50"/>
    </row>
    <row r="65" spans="1:3" ht="15">
      <c r="A65" s="50"/>
      <c r="B65" s="50"/>
      <c r="C65" s="50"/>
    </row>
    <row r="66" spans="1:3" ht="15">
      <c r="A66" s="50"/>
      <c r="B66" s="50"/>
      <c r="C66" s="50"/>
    </row>
    <row r="67" spans="1:3" ht="15">
      <c r="A67" s="50"/>
      <c r="B67" s="50"/>
      <c r="C67" s="50"/>
    </row>
    <row r="68" spans="1:3" ht="15">
      <c r="A68" s="50"/>
      <c r="B68" s="50"/>
      <c r="C68" s="50"/>
    </row>
    <row r="69" spans="1:3" ht="15">
      <c r="A69" s="50"/>
      <c r="B69" s="50"/>
      <c r="C69" s="50"/>
    </row>
    <row r="70" spans="1:3" ht="15">
      <c r="A70" s="50"/>
      <c r="B70" s="50"/>
      <c r="C70" s="50"/>
    </row>
    <row r="71" spans="1:3" ht="15">
      <c r="A71" s="50"/>
      <c r="B71" s="50"/>
      <c r="C71" s="50"/>
    </row>
    <row r="72" spans="1:3" ht="15">
      <c r="A72" s="50"/>
      <c r="B72" s="50"/>
      <c r="C72" s="50"/>
    </row>
    <row r="73" spans="1:3" ht="15">
      <c r="A73" s="50"/>
      <c r="B73" s="50"/>
      <c r="C73" s="50"/>
    </row>
    <row r="74" spans="1:3" ht="15">
      <c r="A74" s="50"/>
      <c r="B74" s="50"/>
      <c r="C74" s="50"/>
    </row>
    <row r="75" spans="1:3" ht="15">
      <c r="A75" s="50"/>
      <c r="B75" s="50"/>
      <c r="C75" s="50"/>
    </row>
    <row r="76" spans="1:3" ht="15">
      <c r="A76" s="50"/>
      <c r="B76" s="50"/>
      <c r="C76" s="50"/>
    </row>
    <row r="77" spans="1:3" ht="15">
      <c r="A77" s="50"/>
      <c r="B77" s="50"/>
      <c r="C77" s="50"/>
    </row>
    <row r="78" spans="1:3" ht="15">
      <c r="A78" s="50"/>
      <c r="B78" s="50"/>
      <c r="C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3" ht="15">
      <c r="A88" s="50"/>
      <c r="B88" s="50"/>
      <c r="C88" s="50"/>
    </row>
    <row r="89" spans="1:3" ht="15">
      <c r="A89" s="50"/>
      <c r="B89" s="50"/>
      <c r="C89" s="50"/>
    </row>
    <row r="90" spans="1:3" ht="15">
      <c r="A90" s="50"/>
      <c r="B90" s="50"/>
      <c r="C90" s="50"/>
    </row>
    <row r="91" spans="1:3" ht="15">
      <c r="A91" s="50"/>
      <c r="B91" s="50"/>
      <c r="C91" s="50"/>
    </row>
    <row r="92" spans="1:3" ht="15">
      <c r="A92" s="50"/>
      <c r="B92" s="50"/>
      <c r="C92" s="50"/>
    </row>
    <row r="93" spans="1:3" ht="15">
      <c r="A93" s="50"/>
      <c r="B93" s="50"/>
      <c r="C93" s="50"/>
    </row>
    <row r="94" spans="1:3" ht="15">
      <c r="A94" s="50"/>
      <c r="B94" s="50"/>
      <c r="C94" s="50"/>
    </row>
    <row r="95" spans="1:3" ht="15">
      <c r="A95" s="50"/>
      <c r="B95" s="50"/>
      <c r="C95" s="50"/>
    </row>
    <row r="96" spans="1:3" ht="15">
      <c r="A96" s="50"/>
      <c r="B96" s="50"/>
      <c r="C96" s="50"/>
    </row>
    <row r="97" spans="1:3" ht="15">
      <c r="A97" s="50"/>
      <c r="B97" s="50"/>
      <c r="C97" s="50"/>
    </row>
    <row r="98" spans="1:3" ht="15">
      <c r="A98" s="50"/>
      <c r="B98" s="50"/>
      <c r="C98" s="50"/>
    </row>
    <row r="99" spans="1:3" ht="15">
      <c r="A99" s="50"/>
      <c r="B99" s="50"/>
      <c r="C99" s="50"/>
    </row>
    <row r="100" spans="1:3" ht="15">
      <c r="A100" s="50"/>
      <c r="B100" s="50"/>
      <c r="C100" s="50"/>
    </row>
    <row r="101" spans="1:3" ht="15">
      <c r="A101" s="50"/>
      <c r="B101" s="50"/>
      <c r="C101" s="50"/>
    </row>
    <row r="102" spans="1:3" ht="15">
      <c r="A102" s="50"/>
      <c r="B102" s="50"/>
      <c r="C102" s="50"/>
    </row>
    <row r="103" spans="1:3" ht="15">
      <c r="A103" s="50"/>
      <c r="B103" s="50"/>
      <c r="C103" s="50"/>
    </row>
    <row r="104" spans="1:3" ht="15">
      <c r="A104" s="50"/>
      <c r="B104" s="50"/>
      <c r="C104" s="50"/>
    </row>
    <row r="105" spans="1:3" ht="15">
      <c r="A105" s="50"/>
      <c r="B105" s="50"/>
      <c r="C105" s="50"/>
    </row>
    <row r="106" spans="1:3" ht="15">
      <c r="A106" s="50"/>
      <c r="B106" s="50"/>
      <c r="C106" s="50"/>
    </row>
    <row r="107" spans="1:3" ht="15">
      <c r="A107" s="50"/>
      <c r="B107" s="50"/>
      <c r="C107" s="50"/>
    </row>
    <row r="108" spans="1:3" ht="15">
      <c r="A108" s="50"/>
      <c r="B108" s="50"/>
      <c r="C108" s="50"/>
    </row>
    <row r="109" spans="1:3" ht="15">
      <c r="A109" s="50"/>
      <c r="B109" s="50"/>
      <c r="C109" s="50"/>
    </row>
    <row r="110" spans="1:3" ht="15">
      <c r="A110" s="50"/>
      <c r="B110" s="50"/>
      <c r="C110" s="50"/>
    </row>
    <row r="111" spans="1:3" ht="15">
      <c r="A111" s="50"/>
      <c r="B111" s="50"/>
      <c r="C111" s="50"/>
    </row>
    <row r="112" spans="1:3" ht="15">
      <c r="A112" s="50"/>
      <c r="B112" s="50"/>
      <c r="C112" s="50"/>
    </row>
    <row r="113" spans="1:3" ht="15">
      <c r="A113" s="50"/>
      <c r="B113" s="50"/>
      <c r="C113" s="50"/>
    </row>
    <row r="114" spans="1:3" ht="15">
      <c r="A114" s="50"/>
      <c r="B114" s="50"/>
      <c r="C114" s="50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17" spans="1:3" ht="15">
      <c r="A117" s="50"/>
      <c r="B117" s="50"/>
      <c r="C117" s="50"/>
    </row>
    <row r="118" spans="1:3" ht="15">
      <c r="A118" s="50"/>
      <c r="B118" s="50"/>
      <c r="C118" s="50"/>
    </row>
    <row r="119" spans="1:3" ht="15">
      <c r="A119" s="50"/>
      <c r="B119" s="50"/>
      <c r="C119" s="50"/>
    </row>
    <row r="120" spans="1:3" ht="15">
      <c r="A120" s="50"/>
      <c r="B120" s="50"/>
      <c r="C120" s="50"/>
    </row>
    <row r="121" spans="1:3" ht="15">
      <c r="A121" s="50"/>
      <c r="B121" s="50"/>
      <c r="C121" s="50"/>
    </row>
    <row r="122" spans="1:3" ht="15">
      <c r="A122" s="50"/>
      <c r="B122" s="50"/>
      <c r="C122" s="50"/>
    </row>
    <row r="123" spans="1:3" ht="15">
      <c r="A123" s="50"/>
      <c r="B123" s="50"/>
      <c r="C123" s="50"/>
    </row>
    <row r="124" spans="1:3" ht="15">
      <c r="A124" s="50"/>
      <c r="B124" s="50"/>
      <c r="C124" s="50"/>
    </row>
    <row r="125" spans="1:3" ht="15">
      <c r="A125" s="50"/>
      <c r="B125" s="50"/>
      <c r="C125" s="50"/>
    </row>
    <row r="126" spans="1:3" ht="15">
      <c r="A126" s="50"/>
      <c r="B126" s="50"/>
      <c r="C126" s="50"/>
    </row>
    <row r="127" spans="1:3" ht="15">
      <c r="A127" s="50"/>
      <c r="B127" s="50"/>
      <c r="C127" s="50"/>
    </row>
    <row r="128" spans="1:3" ht="15">
      <c r="A128" s="50"/>
      <c r="B128" s="50"/>
      <c r="C128" s="50"/>
    </row>
    <row r="129" spans="1:3" ht="15">
      <c r="A129" s="50"/>
      <c r="B129" s="50"/>
      <c r="C129" s="50"/>
    </row>
    <row r="130" spans="1:3" ht="15">
      <c r="A130" s="50"/>
      <c r="B130" s="50"/>
      <c r="C130" s="50"/>
    </row>
    <row r="131" spans="1:3" ht="15">
      <c r="A131" s="50"/>
      <c r="B131" s="50"/>
      <c r="C131" s="50"/>
    </row>
    <row r="132" spans="1:3" ht="15">
      <c r="A132" s="50"/>
      <c r="B132" s="50"/>
      <c r="C132" s="50"/>
    </row>
    <row r="133" spans="1:3" ht="15">
      <c r="A133" s="50"/>
      <c r="B133" s="50"/>
      <c r="C133" s="50"/>
    </row>
    <row r="134" spans="1:3" ht="15">
      <c r="A134" s="50"/>
      <c r="B134" s="50"/>
      <c r="C134" s="50"/>
    </row>
    <row r="135" spans="1:3" ht="15">
      <c r="A135" s="50"/>
      <c r="B135" s="50"/>
      <c r="C135" s="50"/>
    </row>
    <row r="136" spans="1:3" ht="15">
      <c r="A136" s="50"/>
      <c r="B136" s="50"/>
      <c r="C136" s="50"/>
    </row>
    <row r="137" spans="1:3" ht="15">
      <c r="A137" s="50"/>
      <c r="B137" s="50"/>
      <c r="C137" s="50"/>
    </row>
    <row r="138" spans="1:3" ht="15">
      <c r="A138" s="50"/>
      <c r="B138" s="50"/>
      <c r="C138" s="50"/>
    </row>
    <row r="139" spans="1:3" ht="15">
      <c r="A139" s="50"/>
      <c r="B139" s="50"/>
      <c r="C139" s="50"/>
    </row>
    <row r="140" spans="1:3" ht="15">
      <c r="A140" s="50"/>
      <c r="B140" s="50"/>
      <c r="C140" s="50"/>
    </row>
    <row r="141" spans="1:3" ht="15">
      <c r="A141" s="50"/>
      <c r="B141" s="50"/>
      <c r="C141" s="50"/>
    </row>
    <row r="142" spans="1:3" ht="15">
      <c r="A142" s="50"/>
      <c r="B142" s="50"/>
      <c r="C142" s="50"/>
    </row>
    <row r="143" spans="1:3" ht="15">
      <c r="A143" s="50"/>
      <c r="B143" s="50"/>
      <c r="C143" s="50"/>
    </row>
    <row r="144" spans="1:3" ht="15">
      <c r="A144" s="50"/>
      <c r="B144" s="50"/>
      <c r="C144" s="50"/>
    </row>
    <row r="145" spans="1:3" ht="15">
      <c r="A145" s="50"/>
      <c r="B145" s="50"/>
      <c r="C145" s="50"/>
    </row>
    <row r="146" spans="1:3" ht="15">
      <c r="A146" s="50"/>
      <c r="B146" s="50"/>
      <c r="C146" s="50"/>
    </row>
    <row r="147" spans="1:3" ht="15">
      <c r="A147" s="50"/>
      <c r="B147" s="50"/>
      <c r="C147" s="50"/>
    </row>
    <row r="148" spans="1:3" ht="15">
      <c r="A148" s="50"/>
      <c r="B148" s="50"/>
      <c r="C148" s="50"/>
    </row>
    <row r="149" spans="1:3" ht="15">
      <c r="A149" s="50"/>
      <c r="B149" s="50"/>
      <c r="C149" s="50"/>
    </row>
    <row r="150" spans="1:3" ht="15">
      <c r="A150" s="50"/>
      <c r="B150" s="50"/>
      <c r="C150" s="50"/>
    </row>
    <row r="151" spans="1:3" ht="15">
      <c r="A151" s="50"/>
      <c r="B151" s="50"/>
      <c r="C151" s="50"/>
    </row>
    <row r="152" spans="1:3" ht="15">
      <c r="A152" s="50"/>
      <c r="B152" s="50"/>
      <c r="C152" s="50"/>
    </row>
    <row r="153" spans="1:3" ht="15">
      <c r="A153" s="50"/>
      <c r="B153" s="50"/>
      <c r="C153" s="50"/>
    </row>
    <row r="154" spans="1:3" ht="15">
      <c r="A154" s="50"/>
      <c r="B154" s="50"/>
      <c r="C154" s="50"/>
    </row>
    <row r="155" spans="1:3" ht="15">
      <c r="A155" s="50"/>
      <c r="B155" s="50"/>
      <c r="C155" s="50"/>
    </row>
    <row r="156" spans="1:3" ht="15">
      <c r="A156" s="50"/>
      <c r="B156" s="50"/>
      <c r="C156" s="50"/>
    </row>
    <row r="157" spans="1:3" ht="15">
      <c r="A157" s="50"/>
      <c r="B157" s="50"/>
      <c r="C157" s="50"/>
    </row>
    <row r="158" spans="1:3" ht="15">
      <c r="A158" s="50"/>
      <c r="B158" s="50"/>
      <c r="C158" s="50"/>
    </row>
    <row r="159" spans="1:3" ht="15">
      <c r="A159" s="50"/>
      <c r="B159" s="50"/>
      <c r="C159" s="50"/>
    </row>
    <row r="160" spans="1:3" ht="15">
      <c r="A160" s="50"/>
      <c r="B160" s="50"/>
      <c r="C160" s="50"/>
    </row>
    <row r="161" spans="1:3" ht="15">
      <c r="A161" s="50"/>
      <c r="B161" s="50"/>
      <c r="C161" s="50"/>
    </row>
    <row r="162" spans="1:3" ht="15">
      <c r="A162" s="50"/>
      <c r="B162" s="50"/>
      <c r="C162" s="50"/>
    </row>
    <row r="163" spans="1:3" ht="15">
      <c r="A163" s="50"/>
      <c r="B163" s="50"/>
      <c r="C163" s="50"/>
    </row>
    <row r="164" spans="1:3" ht="15">
      <c r="A164" s="50"/>
      <c r="B164" s="50"/>
      <c r="C164" s="50"/>
    </row>
    <row r="165" spans="1:3" ht="15">
      <c r="A165" s="50"/>
      <c r="B165" s="50"/>
      <c r="C165" s="50"/>
    </row>
    <row r="166" spans="1:3" ht="15">
      <c r="A166" s="50"/>
      <c r="B166" s="50"/>
      <c r="C166" s="50"/>
    </row>
    <row r="167" spans="1:3" ht="15">
      <c r="A167" s="50"/>
      <c r="B167" s="50"/>
      <c r="C167" s="50"/>
    </row>
    <row r="168" spans="1:3" ht="15">
      <c r="A168" s="50"/>
      <c r="B168" s="50"/>
      <c r="C168" s="50"/>
    </row>
    <row r="169" spans="1:3" ht="15">
      <c r="A169" s="50"/>
      <c r="B169" s="50"/>
      <c r="C169" s="50"/>
    </row>
    <row r="170" spans="1:3" ht="15">
      <c r="A170" s="50"/>
      <c r="B170" s="50"/>
      <c r="C170" s="50"/>
    </row>
    <row r="171" spans="1:3" ht="15">
      <c r="A171" s="50"/>
      <c r="B171" s="50"/>
      <c r="C171" s="50"/>
    </row>
    <row r="172" spans="1:3" ht="15">
      <c r="A172" s="50"/>
      <c r="B172" s="50"/>
      <c r="C172" s="50"/>
    </row>
    <row r="173" spans="1:3" ht="15">
      <c r="A173" s="50"/>
      <c r="B173" s="50"/>
      <c r="C173" s="50"/>
    </row>
    <row r="174" spans="1:3" ht="15">
      <c r="A174" s="50"/>
      <c r="B174" s="50"/>
      <c r="C174" s="50"/>
    </row>
    <row r="175" spans="1:3" ht="15">
      <c r="A175" s="50"/>
      <c r="B175" s="50"/>
      <c r="C175" s="50"/>
    </row>
    <row r="176" spans="1:3" ht="15">
      <c r="A176" s="50"/>
      <c r="B176" s="50"/>
      <c r="C176" s="50"/>
    </row>
    <row r="177" spans="1:3" ht="15">
      <c r="A177" s="50"/>
      <c r="B177" s="50"/>
      <c r="C177" s="50"/>
    </row>
    <row r="178" spans="1:3" ht="15">
      <c r="A178" s="50"/>
      <c r="B178" s="50"/>
      <c r="C178" s="50"/>
    </row>
    <row r="179" spans="1:3" ht="15">
      <c r="A179" s="50"/>
      <c r="B179" s="50"/>
      <c r="C179" s="50"/>
    </row>
    <row r="180" spans="1:3" ht="15">
      <c r="A180" s="50"/>
      <c r="B180" s="50"/>
      <c r="C180" s="50"/>
    </row>
    <row r="181" spans="1:3" ht="15">
      <c r="A181" s="50"/>
      <c r="B181" s="50"/>
      <c r="C181" s="50"/>
    </row>
    <row r="182" spans="1:3" ht="15">
      <c r="A182" s="50"/>
      <c r="B182" s="50"/>
      <c r="C182" s="50"/>
    </row>
    <row r="183" spans="1:3" ht="15">
      <c r="A183" s="50"/>
      <c r="B183" s="50"/>
      <c r="C183" s="50"/>
    </row>
    <row r="184" spans="1:3" ht="15">
      <c r="A184" s="50"/>
      <c r="B184" s="50"/>
      <c r="C184" s="50"/>
    </row>
    <row r="185" spans="1:3" ht="15">
      <c r="A185" s="50"/>
      <c r="B185" s="50"/>
      <c r="C185" s="50"/>
    </row>
    <row r="186" spans="1:3" ht="15">
      <c r="A186" s="50"/>
      <c r="B186" s="50"/>
      <c r="C186" s="50"/>
    </row>
    <row r="187" spans="1:3" ht="15">
      <c r="A187" s="50"/>
      <c r="B187" s="50"/>
      <c r="C187" s="50"/>
    </row>
    <row r="188" spans="1:3" ht="15">
      <c r="A188" s="50"/>
      <c r="B188" s="50"/>
      <c r="C188" s="50"/>
    </row>
    <row r="189" spans="1:3" ht="15">
      <c r="A189" s="50"/>
      <c r="B189" s="50"/>
      <c r="C189" s="50"/>
    </row>
    <row r="190" spans="1:3" ht="15">
      <c r="A190" s="50"/>
      <c r="B190" s="50"/>
      <c r="C190" s="50"/>
    </row>
    <row r="191" spans="1:3" ht="15">
      <c r="A191" s="50"/>
      <c r="B191" s="50"/>
      <c r="C191" s="50"/>
    </row>
    <row r="192" spans="1:3" ht="15">
      <c r="A192" s="50"/>
      <c r="B192" s="50"/>
      <c r="C192" s="50"/>
    </row>
    <row r="193" spans="1:3" ht="15">
      <c r="A193" s="50"/>
      <c r="B193" s="50"/>
      <c r="C193" s="50"/>
    </row>
    <row r="194" spans="1:3" ht="15">
      <c r="A194" s="50"/>
      <c r="B194" s="50"/>
      <c r="C194" s="50"/>
    </row>
    <row r="195" spans="1:3" ht="15">
      <c r="A195" s="50"/>
      <c r="B195" s="50"/>
      <c r="C195" s="50"/>
    </row>
    <row r="196" spans="1:3" ht="15">
      <c r="A196" s="50"/>
      <c r="B196" s="50"/>
      <c r="C196" s="50"/>
    </row>
    <row r="197" spans="1:3" ht="15">
      <c r="A197" s="50"/>
      <c r="B197" s="50"/>
      <c r="C197" s="50"/>
    </row>
    <row r="198" spans="1:3" ht="15">
      <c r="A198" s="50"/>
      <c r="B198" s="50"/>
      <c r="C198" s="50"/>
    </row>
    <row r="199" spans="1:3" ht="15">
      <c r="A199" s="50"/>
      <c r="B199" s="50"/>
      <c r="C199" s="50"/>
    </row>
    <row r="200" spans="1:3" ht="15">
      <c r="A200" s="50"/>
      <c r="B200" s="50"/>
      <c r="C200" s="50"/>
    </row>
    <row r="201" spans="1:3" ht="15">
      <c r="A201" s="50"/>
      <c r="B201" s="50"/>
      <c r="C201" s="50"/>
    </row>
    <row r="202" spans="1:3" ht="15">
      <c r="A202" s="50"/>
      <c r="B202" s="50"/>
      <c r="C202" s="50"/>
    </row>
    <row r="203" spans="1:3" ht="15">
      <c r="A203" s="50"/>
      <c r="B203" s="50"/>
      <c r="C203" s="50"/>
    </row>
    <row r="204" spans="1:3" ht="15">
      <c r="A204" s="50"/>
      <c r="B204" s="50"/>
      <c r="C204" s="50"/>
    </row>
    <row r="205" spans="1:3" ht="15">
      <c r="A205" s="50"/>
      <c r="B205" s="50"/>
      <c r="C205" s="50"/>
    </row>
    <row r="206" spans="1:3" ht="15">
      <c r="A206" s="50"/>
      <c r="B206" s="50"/>
      <c r="C206" s="50"/>
    </row>
    <row r="207" spans="1:3" ht="15">
      <c r="A207" s="50"/>
      <c r="B207" s="50"/>
      <c r="C207" s="50"/>
    </row>
    <row r="208" spans="1:3" ht="15">
      <c r="A208" s="50"/>
      <c r="B208" s="50"/>
      <c r="C208" s="50"/>
    </row>
    <row r="209" spans="1:3" ht="15">
      <c r="A209" s="50"/>
      <c r="B209" s="50"/>
      <c r="C209" s="50"/>
    </row>
    <row r="210" spans="1:3" ht="15">
      <c r="A210" s="50"/>
      <c r="B210" s="50"/>
      <c r="C210" s="50"/>
    </row>
    <row r="211" spans="1:3" ht="15">
      <c r="A211" s="50"/>
      <c r="B211" s="50"/>
      <c r="C211" s="50"/>
    </row>
    <row r="212" spans="1:3" ht="15">
      <c r="A212" s="50"/>
      <c r="B212" s="50"/>
      <c r="C212" s="50"/>
    </row>
    <row r="213" spans="1:3" ht="15">
      <c r="A213" s="50"/>
      <c r="B213" s="50"/>
      <c r="C213" s="50"/>
    </row>
    <row r="214" spans="1:3" ht="15">
      <c r="A214" s="50"/>
      <c r="B214" s="50"/>
      <c r="C214" s="50"/>
    </row>
    <row r="215" spans="1:3" ht="15">
      <c r="A215" s="50"/>
      <c r="B215" s="50"/>
      <c r="C215" s="50"/>
    </row>
    <row r="216" spans="1:3" ht="15">
      <c r="A216" s="50"/>
      <c r="B216" s="50"/>
      <c r="C216" s="50"/>
    </row>
    <row r="217" spans="1:3" ht="15">
      <c r="A217" s="50"/>
      <c r="B217" s="50"/>
      <c r="C217" s="50"/>
    </row>
    <row r="218" spans="1:3" ht="15">
      <c r="A218" s="50"/>
      <c r="B218" s="50"/>
      <c r="C218" s="50"/>
    </row>
    <row r="219" spans="1:3" ht="15">
      <c r="A219" s="50"/>
      <c r="B219" s="50"/>
      <c r="C219" s="50"/>
    </row>
    <row r="220" spans="1:3" ht="15">
      <c r="A220" s="50"/>
      <c r="B220" s="50"/>
      <c r="C220" s="50"/>
    </row>
    <row r="221" spans="1:3" ht="15">
      <c r="A221" s="50"/>
      <c r="B221" s="50"/>
      <c r="C221" s="50"/>
    </row>
    <row r="222" spans="1:3" ht="15">
      <c r="A222" s="50"/>
      <c r="B222" s="50"/>
      <c r="C222" s="50"/>
    </row>
    <row r="223" spans="1:3" ht="15">
      <c r="A223" s="50"/>
      <c r="B223" s="50"/>
      <c r="C223" s="50"/>
    </row>
    <row r="224" spans="1:3" ht="15">
      <c r="A224" s="50"/>
      <c r="B224" s="50"/>
      <c r="C224" s="50"/>
    </row>
    <row r="225" spans="1:3" ht="15">
      <c r="A225" s="50"/>
      <c r="B225" s="50"/>
      <c r="C225" s="50"/>
    </row>
    <row r="226" spans="1:3" ht="15">
      <c r="A226" s="50"/>
      <c r="B226" s="50"/>
      <c r="C226" s="50"/>
    </row>
    <row r="227" spans="1:3" ht="15">
      <c r="A227" s="50"/>
      <c r="B227" s="50"/>
      <c r="C227" s="50"/>
    </row>
    <row r="228" spans="1:3" ht="15">
      <c r="A228" s="50"/>
      <c r="B228" s="50"/>
      <c r="C228" s="50"/>
    </row>
    <row r="229" spans="1:3" ht="15">
      <c r="A229" s="50"/>
      <c r="B229" s="50"/>
      <c r="C229" s="50"/>
    </row>
    <row r="230" spans="1:3" ht="15">
      <c r="A230" s="50"/>
      <c r="B230" s="50"/>
      <c r="C230" s="50"/>
    </row>
    <row r="231" spans="1:3" ht="15">
      <c r="A231" s="50"/>
      <c r="B231" s="50"/>
      <c r="C231" s="50"/>
    </row>
    <row r="232" spans="1:3" ht="15">
      <c r="A232" s="50"/>
      <c r="B232" s="50"/>
      <c r="C232" s="50"/>
    </row>
    <row r="233" spans="1:3" ht="15">
      <c r="A233" s="50"/>
      <c r="B233" s="50"/>
      <c r="C233" s="50"/>
    </row>
    <row r="234" spans="1:3" ht="15">
      <c r="A234" s="50"/>
      <c r="B234" s="50"/>
      <c r="C234" s="50"/>
    </row>
    <row r="235" spans="1:3" ht="15">
      <c r="A235" s="50"/>
      <c r="B235" s="50"/>
      <c r="C235" s="50"/>
    </row>
    <row r="236" spans="1:3" ht="15">
      <c r="A236" s="50"/>
      <c r="B236" s="50"/>
      <c r="C236" s="50"/>
    </row>
    <row r="237" spans="1:3" ht="15">
      <c r="A237" s="50"/>
      <c r="B237" s="50"/>
      <c r="C237" s="50"/>
    </row>
    <row r="238" spans="1:3" ht="15">
      <c r="A238" s="50"/>
      <c r="B238" s="50"/>
      <c r="C238" s="50"/>
    </row>
    <row r="239" spans="1:3" ht="15">
      <c r="A239" s="50"/>
      <c r="B239" s="50"/>
      <c r="C239" s="50"/>
    </row>
    <row r="240" spans="1:3" ht="15">
      <c r="A240" s="50"/>
      <c r="B240" s="50"/>
      <c r="C240" s="50"/>
    </row>
    <row r="241" spans="1:3" ht="15">
      <c r="A241" s="50"/>
      <c r="B241" s="50"/>
      <c r="C241" s="50"/>
    </row>
    <row r="242" spans="1:3" ht="15">
      <c r="A242" s="50"/>
      <c r="B242" s="50"/>
      <c r="C242" s="50"/>
    </row>
    <row r="243" spans="1:3" ht="15">
      <c r="A243" s="50"/>
      <c r="B243" s="50"/>
      <c r="C243" s="50"/>
    </row>
    <row r="244" spans="1:3" ht="15">
      <c r="A244" s="50"/>
      <c r="B244" s="50"/>
      <c r="C244" s="50"/>
    </row>
    <row r="245" spans="1:3" ht="15">
      <c r="A245" s="50"/>
      <c r="B245" s="50"/>
      <c r="C245" s="50"/>
    </row>
    <row r="246" spans="1:3" ht="15">
      <c r="A246" s="50"/>
      <c r="B246" s="50"/>
      <c r="C246" s="50"/>
    </row>
    <row r="247" spans="1:3" ht="15">
      <c r="A247" s="50"/>
      <c r="B247" s="50"/>
      <c r="C247" s="50"/>
    </row>
    <row r="248" spans="1:3" ht="15">
      <c r="A248" s="50"/>
      <c r="B248" s="50"/>
      <c r="C248" s="50"/>
    </row>
    <row r="249" spans="1:3" ht="15">
      <c r="A249" s="50"/>
      <c r="B249" s="50"/>
      <c r="C249" s="50"/>
    </row>
    <row r="250" spans="1:3" ht="15">
      <c r="A250" s="50"/>
      <c r="B250" s="50"/>
      <c r="C250" s="50"/>
    </row>
    <row r="251" spans="1:3" ht="15">
      <c r="A251" s="50"/>
      <c r="B251" s="50"/>
      <c r="C251" s="50"/>
    </row>
    <row r="252" spans="1:3" ht="15">
      <c r="A252" s="50"/>
      <c r="B252" s="50"/>
      <c r="C252" s="50"/>
    </row>
    <row r="253" spans="1:3" ht="15">
      <c r="A253" s="50"/>
      <c r="B253" s="50"/>
      <c r="C253" s="50"/>
    </row>
    <row r="254" spans="1:3" ht="15">
      <c r="A254" s="50"/>
      <c r="B254" s="50"/>
      <c r="C254" s="50"/>
    </row>
    <row r="255" spans="1:3" ht="15">
      <c r="A255" s="50"/>
      <c r="B255" s="50"/>
      <c r="C255" s="50"/>
    </row>
    <row r="256" spans="1:3" ht="15">
      <c r="A256" s="50"/>
      <c r="B256" s="50"/>
      <c r="C256" s="50"/>
    </row>
    <row r="257" spans="1:3" ht="15">
      <c r="A257" s="50"/>
      <c r="B257" s="50"/>
      <c r="C257" s="50"/>
    </row>
    <row r="258" spans="1:3" ht="15">
      <c r="A258" s="50"/>
      <c r="B258" s="50"/>
      <c r="C258" s="50"/>
    </row>
    <row r="259" spans="1:3" ht="15">
      <c r="A259" s="50"/>
      <c r="B259" s="50"/>
      <c r="C259" s="50"/>
    </row>
    <row r="260" spans="1:3" ht="15">
      <c r="A260" s="50"/>
      <c r="B260" s="50"/>
      <c r="C260" s="50"/>
    </row>
    <row r="261" spans="1:3" ht="15">
      <c r="A261" s="50"/>
      <c r="B261" s="50"/>
      <c r="C261" s="50"/>
    </row>
    <row r="262" spans="1:3" ht="15">
      <c r="A262" s="50"/>
      <c r="B262" s="50"/>
      <c r="C262" s="50"/>
    </row>
    <row r="263" spans="1:3" ht="15">
      <c r="A263" s="50"/>
      <c r="B263" s="50"/>
      <c r="C263" s="50"/>
    </row>
    <row r="264" spans="1:3" ht="15">
      <c r="A264" s="50"/>
      <c r="B264" s="50"/>
      <c r="C264" s="50"/>
    </row>
    <row r="265" spans="1:3" ht="15">
      <c r="A265" s="50"/>
      <c r="B265" s="50"/>
      <c r="C265" s="50"/>
    </row>
    <row r="266" spans="1:3" ht="15">
      <c r="A266" s="50"/>
      <c r="B266" s="50"/>
      <c r="C266" s="50"/>
    </row>
    <row r="267" spans="1:3" ht="15">
      <c r="A267" s="50"/>
      <c r="B267" s="50"/>
      <c r="C267" s="50"/>
    </row>
    <row r="268" spans="1:3" ht="15">
      <c r="A268" s="50"/>
      <c r="B268" s="50"/>
      <c r="C268" s="50"/>
    </row>
    <row r="269" spans="1:3" ht="15">
      <c r="A269" s="50"/>
      <c r="B269" s="50"/>
      <c r="C269" s="50"/>
    </row>
    <row r="270" spans="1:3" ht="15">
      <c r="A270" s="50"/>
      <c r="B270" s="50"/>
      <c r="C270" s="50"/>
    </row>
    <row r="271" spans="1:3" ht="15">
      <c r="A271" s="50"/>
      <c r="B271" s="50"/>
      <c r="C271" s="50"/>
    </row>
    <row r="272" spans="1:3" ht="15">
      <c r="A272" s="50"/>
      <c r="B272" s="50"/>
      <c r="C272" s="50"/>
    </row>
    <row r="273" spans="1:3" ht="15">
      <c r="A273" s="50"/>
      <c r="B273" s="50"/>
      <c r="C273" s="50"/>
    </row>
    <row r="274" spans="1:3" ht="15">
      <c r="A274" s="50"/>
      <c r="B274" s="50"/>
      <c r="C274" s="50"/>
    </row>
    <row r="275" spans="1:3" ht="15">
      <c r="A275" s="50"/>
      <c r="B275" s="50"/>
      <c r="C275" s="50"/>
    </row>
    <row r="276" spans="1:3" ht="15">
      <c r="A276" s="50"/>
      <c r="B276" s="50"/>
      <c r="C276" s="50"/>
    </row>
    <row r="277" spans="1:3" ht="15">
      <c r="A277" s="50"/>
      <c r="B277" s="50"/>
      <c r="C277" s="50"/>
    </row>
    <row r="278" spans="1:3" ht="15">
      <c r="A278" s="50"/>
      <c r="B278" s="50"/>
      <c r="C278" s="50"/>
    </row>
    <row r="279" spans="1:3" ht="15">
      <c r="A279" s="50"/>
      <c r="B279" s="50"/>
      <c r="C279" s="50"/>
    </row>
    <row r="280" spans="1:3" ht="15">
      <c r="A280" s="50"/>
      <c r="B280" s="50"/>
      <c r="C280" s="50"/>
    </row>
    <row r="281" spans="1:3" ht="15">
      <c r="A281" s="50"/>
      <c r="B281" s="50"/>
      <c r="C281" s="50"/>
    </row>
    <row r="282" spans="1:3" ht="15">
      <c r="A282" s="50"/>
      <c r="B282" s="50"/>
      <c r="C282" s="50"/>
    </row>
    <row r="283" spans="1:3" ht="15">
      <c r="A283" s="50"/>
      <c r="B283" s="50"/>
      <c r="C283" s="50"/>
    </row>
    <row r="284" spans="1:3" ht="15">
      <c r="A284" s="50"/>
      <c r="B284" s="50"/>
      <c r="C284" s="50"/>
    </row>
    <row r="285" spans="1:3" ht="15">
      <c r="A285" s="50"/>
      <c r="B285" s="50"/>
      <c r="C285" s="50"/>
    </row>
    <row r="286" spans="1:3" ht="15">
      <c r="A286" s="50"/>
      <c r="B286" s="50"/>
      <c r="C286" s="50"/>
    </row>
    <row r="287" spans="1:3" ht="15">
      <c r="A287" s="50"/>
      <c r="B287" s="50"/>
      <c r="C287" s="50"/>
    </row>
    <row r="288" spans="1:3" ht="15">
      <c r="A288" s="50"/>
      <c r="B288" s="50"/>
      <c r="C288" s="50"/>
    </row>
    <row r="289" spans="1:3" ht="15">
      <c r="A289" s="50"/>
      <c r="B289" s="50"/>
      <c r="C289" s="50"/>
    </row>
    <row r="290" spans="1:3" ht="15">
      <c r="A290" s="50"/>
      <c r="B290" s="50"/>
      <c r="C290" s="50"/>
    </row>
    <row r="291" spans="1:3" ht="15">
      <c r="A291" s="50"/>
      <c r="B291" s="50"/>
      <c r="C291" s="50"/>
    </row>
    <row r="292" spans="1:3" ht="15">
      <c r="A292" s="50"/>
      <c r="B292" s="50"/>
      <c r="C292" s="50"/>
    </row>
    <row r="293" spans="1:3" ht="15">
      <c r="A293" s="50"/>
      <c r="B293" s="50"/>
      <c r="C293" s="50"/>
    </row>
    <row r="294" spans="1:3" ht="15">
      <c r="A294" s="50"/>
      <c r="B294" s="50"/>
      <c r="C294" s="50"/>
    </row>
    <row r="295" spans="1:3" ht="15">
      <c r="A295" s="50"/>
      <c r="B295" s="50"/>
      <c r="C295" s="50"/>
    </row>
    <row r="296" spans="1:3" ht="15">
      <c r="A296" s="50"/>
      <c r="B296" s="50"/>
      <c r="C296" s="50"/>
    </row>
    <row r="297" spans="1:3" ht="15">
      <c r="A297" s="50"/>
      <c r="B297" s="50"/>
      <c r="C297" s="50"/>
    </row>
    <row r="298" spans="1:3" ht="15">
      <c r="A298" s="50"/>
      <c r="B298" s="50"/>
      <c r="C298" s="50"/>
    </row>
    <row r="299" spans="1:3" ht="15">
      <c r="A299" s="50"/>
      <c r="B299" s="50"/>
      <c r="C299" s="50"/>
    </row>
    <row r="300" spans="1:3" ht="15">
      <c r="A300" s="50"/>
      <c r="B300" s="50"/>
      <c r="C300" s="50"/>
    </row>
    <row r="301" spans="1:3" ht="15">
      <c r="A301" s="50"/>
      <c r="B301" s="50"/>
      <c r="C301" s="50"/>
    </row>
    <row r="302" spans="1:3" ht="15">
      <c r="A302" s="50"/>
      <c r="B302" s="50"/>
      <c r="C302" s="50"/>
    </row>
    <row r="303" spans="1:3" ht="15">
      <c r="A303" s="50"/>
      <c r="B303" s="50"/>
      <c r="C303" s="50"/>
    </row>
    <row r="304" spans="1:3" ht="15">
      <c r="A304" s="50"/>
      <c r="B304" s="50"/>
      <c r="C304" s="50"/>
    </row>
    <row r="305" spans="1:3" ht="15">
      <c r="A305" s="50"/>
      <c r="B305" s="50"/>
      <c r="C305" s="50"/>
    </row>
    <row r="306" spans="1:3" ht="15">
      <c r="A306" s="50"/>
      <c r="B306" s="50"/>
      <c r="C306" s="50"/>
    </row>
    <row r="307" spans="1:3" ht="15">
      <c r="A307" s="50"/>
      <c r="B307" s="50"/>
      <c r="C307" s="50"/>
    </row>
    <row r="308" spans="1:3" ht="15">
      <c r="A308" s="50"/>
      <c r="B308" s="50"/>
      <c r="C308" s="50"/>
    </row>
    <row r="309" spans="1:3" ht="15">
      <c r="A309" s="50"/>
      <c r="B309" s="50"/>
      <c r="C309" s="50"/>
    </row>
    <row r="310" spans="1:3" ht="15">
      <c r="A310" s="50"/>
      <c r="B310" s="50"/>
      <c r="C310" s="50"/>
    </row>
    <row r="311" spans="1:3" ht="15">
      <c r="A311" s="50"/>
      <c r="B311" s="50"/>
      <c r="C311" s="50"/>
    </row>
    <row r="312" spans="1:3" ht="15">
      <c r="A312" s="50"/>
      <c r="B312" s="50"/>
      <c r="C312" s="50"/>
    </row>
    <row r="313" spans="1:3" ht="15">
      <c r="A313" s="50"/>
      <c r="B313" s="50"/>
      <c r="C313" s="50"/>
    </row>
    <row r="314" spans="1:3" ht="15">
      <c r="A314" s="50"/>
      <c r="B314" s="50"/>
      <c r="C314" s="50"/>
    </row>
    <row r="315" spans="1:3" ht="15">
      <c r="A315" s="50"/>
      <c r="B315" s="50"/>
      <c r="C315" s="50"/>
    </row>
    <row r="316" spans="1:3" ht="15">
      <c r="A316" s="50"/>
      <c r="B316" s="50"/>
      <c r="C316" s="50"/>
    </row>
    <row r="317" spans="1:3" ht="15">
      <c r="A317" s="50"/>
      <c r="B317" s="50"/>
      <c r="C317" s="50"/>
    </row>
    <row r="318" spans="1:3" ht="15">
      <c r="A318" s="50"/>
      <c r="B318" s="50"/>
      <c r="C318" s="50"/>
    </row>
    <row r="319" spans="1:3" ht="15">
      <c r="A319" s="50"/>
      <c r="B319" s="50"/>
      <c r="C319" s="50"/>
    </row>
    <row r="320" spans="1:3" ht="15">
      <c r="A320" s="50"/>
      <c r="B320" s="50"/>
      <c r="C320" s="50"/>
    </row>
    <row r="321" spans="1:3" ht="15">
      <c r="A321" s="50"/>
      <c r="B321" s="50"/>
      <c r="C321" s="50"/>
    </row>
    <row r="322" spans="1:3" ht="15">
      <c r="A322" s="50"/>
      <c r="B322" s="50"/>
      <c r="C322" s="50"/>
    </row>
    <row r="323" spans="1:3" ht="15">
      <c r="A323" s="50"/>
      <c r="B323" s="50"/>
      <c r="C323" s="50"/>
    </row>
    <row r="324" spans="1:3" ht="15">
      <c r="A324" s="50"/>
      <c r="B324" s="50"/>
      <c r="C324" s="50"/>
    </row>
    <row r="325" spans="1:3" ht="15">
      <c r="A325" s="50"/>
      <c r="B325" s="50"/>
      <c r="C325" s="50"/>
    </row>
    <row r="326" spans="1:3" ht="15">
      <c r="A326" s="50"/>
      <c r="B326" s="50"/>
      <c r="C326" s="50"/>
    </row>
    <row r="327" spans="1:3" ht="15">
      <c r="A327" s="50"/>
      <c r="B327" s="50"/>
      <c r="C327" s="50"/>
    </row>
    <row r="328" spans="1:3" ht="15">
      <c r="A328" s="50"/>
      <c r="B328" s="50"/>
      <c r="C328" s="50"/>
    </row>
    <row r="329" spans="1:3" ht="15">
      <c r="A329" s="50"/>
      <c r="B329" s="50"/>
      <c r="C329" s="50"/>
    </row>
    <row r="330" spans="1:3" ht="15">
      <c r="A330" s="50"/>
      <c r="B330" s="50"/>
      <c r="C330" s="50"/>
    </row>
    <row r="331" spans="1:3" ht="15">
      <c r="A331" s="50"/>
      <c r="B331" s="50"/>
      <c r="C331" s="50"/>
    </row>
    <row r="332" spans="1:3" ht="15">
      <c r="A332" s="50"/>
      <c r="B332" s="50"/>
      <c r="C332" s="50"/>
    </row>
    <row r="333" spans="1:3" ht="15">
      <c r="A333" s="50"/>
      <c r="B333" s="50"/>
      <c r="C333" s="50"/>
    </row>
    <row r="334" spans="1:3" ht="15">
      <c r="A334" s="50"/>
      <c r="B334" s="50"/>
      <c r="C334" s="50"/>
    </row>
    <row r="335" spans="1:3" ht="15">
      <c r="A335" s="50"/>
      <c r="B335" s="50"/>
      <c r="C335" s="50"/>
    </row>
    <row r="336" spans="1:3" ht="15">
      <c r="A336" s="50"/>
      <c r="B336" s="50"/>
      <c r="C336" s="50"/>
    </row>
    <row r="337" spans="1:3" ht="15">
      <c r="A337" s="50"/>
      <c r="B337" s="50"/>
      <c r="C337" s="50"/>
    </row>
    <row r="338" spans="1:3" ht="15">
      <c r="A338" s="50"/>
      <c r="B338" s="50"/>
      <c r="C338" s="50"/>
    </row>
    <row r="339" spans="1:3" ht="15">
      <c r="A339" s="50"/>
      <c r="B339" s="50"/>
      <c r="C339" s="50"/>
    </row>
    <row r="340" spans="1:3" ht="15">
      <c r="A340" s="50"/>
      <c r="B340" s="50"/>
      <c r="C340" s="50"/>
    </row>
    <row r="341" spans="1:3" ht="15">
      <c r="A341" s="50"/>
      <c r="B341" s="50"/>
      <c r="C341" s="50"/>
    </row>
    <row r="342" spans="1:3" ht="15">
      <c r="A342" s="50"/>
      <c r="B342" s="50"/>
      <c r="C342" s="50"/>
    </row>
    <row r="343" spans="1:3" ht="15">
      <c r="A343" s="50"/>
      <c r="B343" s="50"/>
      <c r="C343" s="50"/>
    </row>
  </sheetData>
  <sheetProtection/>
  <mergeCells count="9">
    <mergeCell ref="A33:C33"/>
    <mergeCell ref="B1:C1"/>
    <mergeCell ref="B2:C2"/>
    <mergeCell ref="B4:C4"/>
    <mergeCell ref="A6:C6"/>
    <mergeCell ref="B3:C3"/>
    <mergeCell ref="A7:C7"/>
    <mergeCell ref="A8:C8"/>
    <mergeCell ref="A9:C9"/>
  </mergeCells>
  <printOptions/>
  <pageMargins left="0.75" right="0.2" top="0.58" bottom="0.6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B4" sqref="B4:D4"/>
    </sheetView>
  </sheetViews>
  <sheetFormatPr defaultColWidth="9.00390625" defaultRowHeight="12.75" outlineLevelRow="1"/>
  <cols>
    <col min="1" max="1" width="20.25390625" style="95" customWidth="1"/>
    <col min="2" max="2" width="53.125" style="95" customWidth="1"/>
    <col min="3" max="3" width="10.875" style="95" customWidth="1"/>
    <col min="4" max="4" width="10.25390625" style="95" customWidth="1"/>
  </cols>
  <sheetData>
    <row r="1" spans="2:5" ht="12.75">
      <c r="B1" s="331" t="s">
        <v>248</v>
      </c>
      <c r="C1" s="332"/>
      <c r="D1" s="332"/>
      <c r="E1" s="19"/>
    </row>
    <row r="2" spans="2:5" ht="12.75">
      <c r="B2" s="331" t="s">
        <v>455</v>
      </c>
      <c r="C2" s="332"/>
      <c r="D2" s="332"/>
      <c r="E2" s="19"/>
    </row>
    <row r="3" spans="2:5" ht="12.75">
      <c r="B3" s="331" t="s">
        <v>453</v>
      </c>
      <c r="C3" s="332"/>
      <c r="D3" s="332"/>
      <c r="E3" s="19"/>
    </row>
    <row r="4" spans="2:5" ht="12.75">
      <c r="B4" s="331" t="s">
        <v>38</v>
      </c>
      <c r="C4" s="332"/>
      <c r="D4" s="332"/>
      <c r="E4" s="19"/>
    </row>
    <row r="5" spans="2:4" ht="12.75">
      <c r="B5" s="322"/>
      <c r="C5" s="353"/>
      <c r="D5" s="353"/>
    </row>
    <row r="7" spans="1:4" ht="13.5">
      <c r="A7" s="334" t="s">
        <v>257</v>
      </c>
      <c r="B7" s="335"/>
      <c r="C7" s="335"/>
      <c r="D7" s="353"/>
    </row>
    <row r="8" spans="1:4" ht="13.5">
      <c r="A8" s="334" t="s">
        <v>251</v>
      </c>
      <c r="B8" s="335"/>
      <c r="C8" s="335"/>
      <c r="D8" s="353"/>
    </row>
    <row r="9" spans="1:4" ht="13.5">
      <c r="A9" s="334" t="s">
        <v>252</v>
      </c>
      <c r="B9" s="335"/>
      <c r="C9" s="335"/>
      <c r="D9" s="353"/>
    </row>
    <row r="10" spans="1:3" ht="16.5">
      <c r="A10" s="352" t="s">
        <v>24</v>
      </c>
      <c r="B10" s="352"/>
      <c r="C10" s="352"/>
    </row>
    <row r="11" spans="1:3" ht="16.5">
      <c r="A11" s="352"/>
      <c r="B11" s="352"/>
      <c r="C11" s="352"/>
    </row>
    <row r="12" spans="1:4" ht="16.5">
      <c r="A12" s="94"/>
      <c r="B12" s="96"/>
      <c r="C12" s="96"/>
      <c r="D12" s="96"/>
    </row>
    <row r="13" spans="1:4" s="1" customFormat="1" ht="13.5" customHeight="1">
      <c r="A13" s="347" t="s">
        <v>456</v>
      </c>
      <c r="B13" s="347" t="s">
        <v>242</v>
      </c>
      <c r="C13" s="350" t="s">
        <v>243</v>
      </c>
      <c r="D13" s="351"/>
    </row>
    <row r="14" spans="1:4" s="1" customFormat="1" ht="18.75" customHeight="1">
      <c r="A14" s="348"/>
      <c r="B14" s="349"/>
      <c r="C14" s="97" t="s">
        <v>442</v>
      </c>
      <c r="D14" s="98" t="s">
        <v>16</v>
      </c>
    </row>
    <row r="15" spans="1:4" ht="17.25" customHeight="1">
      <c r="A15" s="99" t="s">
        <v>458</v>
      </c>
      <c r="B15" s="100" t="s">
        <v>155</v>
      </c>
      <c r="C15" s="213">
        <f>C16+C25+C34+C49+C53+C67+C45+C73+C77</f>
        <v>8905</v>
      </c>
      <c r="D15" s="101">
        <f>D16+D25+D34+D49+D53+D67+D45+D73+D77</f>
        <v>9138.36</v>
      </c>
    </row>
    <row r="16" spans="1:4" ht="12.75">
      <c r="A16" s="102" t="s">
        <v>459</v>
      </c>
      <c r="B16" s="103" t="s">
        <v>461</v>
      </c>
      <c r="C16" s="210">
        <f>C17</f>
        <v>5230.099999999999</v>
      </c>
      <c r="D16" s="104">
        <f>D17</f>
        <v>5465.46</v>
      </c>
    </row>
    <row r="17" spans="1:4" ht="12.75">
      <c r="A17" s="102" t="s">
        <v>462</v>
      </c>
      <c r="B17" s="103" t="s">
        <v>460</v>
      </c>
      <c r="C17" s="210">
        <f>C18+C20+C24</f>
        <v>5230.099999999999</v>
      </c>
      <c r="D17" s="104">
        <f>D18+D20+D24</f>
        <v>5465.46</v>
      </c>
    </row>
    <row r="18" spans="1:4" ht="54.75" customHeight="1">
      <c r="A18" s="105" t="s">
        <v>463</v>
      </c>
      <c r="B18" s="120" t="s">
        <v>265</v>
      </c>
      <c r="C18" s="111">
        <f>C19</f>
        <v>5211.9</v>
      </c>
      <c r="D18" s="107">
        <f>D19</f>
        <v>5446.44</v>
      </c>
    </row>
    <row r="19" spans="1:4" ht="54" customHeight="1">
      <c r="A19" s="108" t="s">
        <v>464</v>
      </c>
      <c r="B19" s="112" t="s">
        <v>264</v>
      </c>
      <c r="C19" s="113">
        <v>5211.9</v>
      </c>
      <c r="D19" s="110">
        <v>5446.44</v>
      </c>
    </row>
    <row r="20" spans="1:4" ht="53.25" customHeight="1">
      <c r="A20" s="105" t="s">
        <v>465</v>
      </c>
      <c r="B20" s="120" t="s">
        <v>265</v>
      </c>
      <c r="C20" s="209">
        <f>C21</f>
        <v>6.9</v>
      </c>
      <c r="D20" s="209">
        <f>D21</f>
        <v>7.21</v>
      </c>
    </row>
    <row r="21" spans="1:4" ht="78" customHeight="1">
      <c r="A21" s="108" t="s">
        <v>465</v>
      </c>
      <c r="B21" s="174" t="s">
        <v>261</v>
      </c>
      <c r="C21" s="208">
        <f>C22</f>
        <v>6.9</v>
      </c>
      <c r="D21" s="208">
        <f>D22</f>
        <v>7.21</v>
      </c>
    </row>
    <row r="22" spans="1:4" ht="76.5" customHeight="1">
      <c r="A22" s="108" t="s">
        <v>260</v>
      </c>
      <c r="B22" s="174" t="s">
        <v>261</v>
      </c>
      <c r="C22" s="208">
        <v>6.9</v>
      </c>
      <c r="D22" s="208">
        <v>7.21</v>
      </c>
    </row>
    <row r="23" spans="1:4" ht="27.75" customHeight="1">
      <c r="A23" s="207" t="s">
        <v>292</v>
      </c>
      <c r="B23" s="112" t="s">
        <v>291</v>
      </c>
      <c r="C23" s="208">
        <f>C24</f>
        <v>11.3</v>
      </c>
      <c r="D23" s="208">
        <f>D24</f>
        <v>11.81</v>
      </c>
    </row>
    <row r="24" spans="1:4" ht="26.25" customHeight="1">
      <c r="A24" s="207" t="s">
        <v>290</v>
      </c>
      <c r="B24" s="112" t="s">
        <v>291</v>
      </c>
      <c r="C24" s="208">
        <v>11.3</v>
      </c>
      <c r="D24" s="208">
        <v>11.81</v>
      </c>
    </row>
    <row r="25" spans="1:4" ht="27">
      <c r="A25" s="221" t="s">
        <v>314</v>
      </c>
      <c r="B25" s="114" t="s">
        <v>313</v>
      </c>
      <c r="C25" s="210">
        <f>C26+C28+C30+C32</f>
        <v>40.2</v>
      </c>
      <c r="D25" s="210">
        <f>D26+D28+D30+D32</f>
        <v>36.2</v>
      </c>
    </row>
    <row r="26" spans="1:4" ht="27">
      <c r="A26" s="222" t="s">
        <v>315</v>
      </c>
      <c r="B26" s="223" t="s">
        <v>444</v>
      </c>
      <c r="C26" s="209">
        <f>C27</f>
        <v>13</v>
      </c>
      <c r="D26" s="209">
        <f>D27</f>
        <v>14.6</v>
      </c>
    </row>
    <row r="27" spans="1:4" ht="27">
      <c r="A27" s="207" t="s">
        <v>434</v>
      </c>
      <c r="B27" s="119" t="s">
        <v>433</v>
      </c>
      <c r="C27" s="211">
        <v>13</v>
      </c>
      <c r="D27" s="211">
        <v>14.6</v>
      </c>
    </row>
    <row r="28" spans="1:4" ht="40.5">
      <c r="A28" s="222" t="s">
        <v>315</v>
      </c>
      <c r="B28" s="120" t="s">
        <v>436</v>
      </c>
      <c r="C28" s="211">
        <f>C29</f>
        <v>0.4</v>
      </c>
      <c r="D28" s="211">
        <f>D29</f>
        <v>0.4</v>
      </c>
    </row>
    <row r="29" spans="1:4" ht="40.5">
      <c r="A29" s="207" t="s">
        <v>443</v>
      </c>
      <c r="B29" s="112" t="s">
        <v>436</v>
      </c>
      <c r="C29" s="211">
        <v>0.4</v>
      </c>
      <c r="D29" s="211">
        <v>0.4</v>
      </c>
    </row>
    <row r="30" spans="1:4" ht="39" customHeight="1">
      <c r="A30" s="222" t="s">
        <v>447</v>
      </c>
      <c r="B30" s="120" t="s">
        <v>446</v>
      </c>
      <c r="C30" s="211">
        <f>C31</f>
        <v>26.1</v>
      </c>
      <c r="D30" s="211">
        <f>D31</f>
        <v>20.6</v>
      </c>
    </row>
    <row r="31" spans="1:4" ht="40.5">
      <c r="A31" s="207" t="s">
        <v>445</v>
      </c>
      <c r="B31" s="112" t="s">
        <v>446</v>
      </c>
      <c r="C31" s="211">
        <v>26.1</v>
      </c>
      <c r="D31" s="211">
        <v>20.6</v>
      </c>
    </row>
    <row r="32" spans="1:4" ht="39" customHeight="1">
      <c r="A32" s="222" t="s">
        <v>449</v>
      </c>
      <c r="B32" s="120" t="s">
        <v>448</v>
      </c>
      <c r="C32" s="211">
        <f>C33</f>
        <v>0.7</v>
      </c>
      <c r="D32" s="211">
        <f>D33</f>
        <v>0.6</v>
      </c>
    </row>
    <row r="33" spans="1:4" ht="40.5">
      <c r="A33" s="207" t="s">
        <v>450</v>
      </c>
      <c r="B33" s="112" t="s">
        <v>448</v>
      </c>
      <c r="C33" s="208">
        <v>0.7</v>
      </c>
      <c r="D33" s="208">
        <v>0.6</v>
      </c>
    </row>
    <row r="34" spans="1:4" ht="13.5">
      <c r="A34" s="221" t="s">
        <v>466</v>
      </c>
      <c r="B34" s="114" t="s">
        <v>467</v>
      </c>
      <c r="C34" s="210">
        <f>C35+C38</f>
        <v>1560</v>
      </c>
      <c r="D34" s="210">
        <f>D35+D38</f>
        <v>1560</v>
      </c>
    </row>
    <row r="35" spans="1:4" ht="13.5">
      <c r="A35" s="221" t="s">
        <v>469</v>
      </c>
      <c r="B35" s="114" t="s">
        <v>468</v>
      </c>
      <c r="C35" s="210">
        <f>C36</f>
        <v>1300</v>
      </c>
      <c r="D35" s="210">
        <f>D36</f>
        <v>1300</v>
      </c>
    </row>
    <row r="36" spans="1:4" ht="39.75" customHeight="1">
      <c r="A36" s="105" t="s">
        <v>470</v>
      </c>
      <c r="B36" s="106" t="s">
        <v>138</v>
      </c>
      <c r="C36" s="209">
        <f>C37</f>
        <v>1300</v>
      </c>
      <c r="D36" s="209">
        <f>D37</f>
        <v>1300</v>
      </c>
    </row>
    <row r="37" spans="1:4" ht="22.5" customHeight="1">
      <c r="A37" s="108" t="s">
        <v>471</v>
      </c>
      <c r="B37" s="109" t="s">
        <v>139</v>
      </c>
      <c r="C37" s="208">
        <v>1300</v>
      </c>
      <c r="D37" s="208">
        <v>1300</v>
      </c>
    </row>
    <row r="38" spans="1:4" ht="16.5" customHeight="1">
      <c r="A38" s="102" t="s">
        <v>472</v>
      </c>
      <c r="B38" s="115" t="s">
        <v>473</v>
      </c>
      <c r="C38" s="210">
        <f>C39+C42</f>
        <v>260</v>
      </c>
      <c r="D38" s="210">
        <f>D39+D42</f>
        <v>260</v>
      </c>
    </row>
    <row r="39" spans="1:4" ht="26.25" customHeight="1">
      <c r="A39" s="105" t="s">
        <v>474</v>
      </c>
      <c r="B39" s="120" t="s">
        <v>475</v>
      </c>
      <c r="C39" s="111">
        <f>C40</f>
        <v>120</v>
      </c>
      <c r="D39" s="209">
        <f>D40</f>
        <v>120</v>
      </c>
    </row>
    <row r="40" spans="1:4" ht="40.5" customHeight="1">
      <c r="A40" s="108" t="s">
        <v>160</v>
      </c>
      <c r="B40" s="112" t="s">
        <v>477</v>
      </c>
      <c r="C40" s="116">
        <f>C41</f>
        <v>120</v>
      </c>
      <c r="D40" s="116">
        <f>D41</f>
        <v>120</v>
      </c>
    </row>
    <row r="41" spans="1:4" ht="40.5" customHeight="1">
      <c r="A41" s="108" t="s">
        <v>476</v>
      </c>
      <c r="B41" s="112" t="s">
        <v>477</v>
      </c>
      <c r="C41" s="113">
        <v>120</v>
      </c>
      <c r="D41" s="208">
        <v>120</v>
      </c>
    </row>
    <row r="42" spans="1:4" ht="26.25" customHeight="1">
      <c r="A42" s="105" t="s">
        <v>479</v>
      </c>
      <c r="B42" s="106" t="s">
        <v>478</v>
      </c>
      <c r="C42" s="209">
        <f>C43</f>
        <v>140</v>
      </c>
      <c r="D42" s="209">
        <f>D43</f>
        <v>140</v>
      </c>
    </row>
    <row r="43" spans="1:4" ht="38.25" customHeight="1">
      <c r="A43" s="108" t="s">
        <v>161</v>
      </c>
      <c r="B43" s="112" t="s">
        <v>483</v>
      </c>
      <c r="C43" s="211">
        <f>C44</f>
        <v>140</v>
      </c>
      <c r="D43" s="211">
        <f>D44</f>
        <v>140</v>
      </c>
    </row>
    <row r="44" spans="1:4" ht="40.5" customHeight="1">
      <c r="A44" s="108" t="s">
        <v>480</v>
      </c>
      <c r="B44" s="112" t="s">
        <v>483</v>
      </c>
      <c r="C44" s="208">
        <v>140</v>
      </c>
      <c r="D44" s="208">
        <v>140</v>
      </c>
    </row>
    <row r="45" spans="1:4" ht="26.25" customHeight="1" hidden="1" outlineLevel="1">
      <c r="A45" s="105" t="s">
        <v>111</v>
      </c>
      <c r="B45" s="114" t="s">
        <v>140</v>
      </c>
      <c r="C45" s="111">
        <f>C48</f>
        <v>0</v>
      </c>
      <c r="D45" s="111">
        <f>D48</f>
        <v>0</v>
      </c>
    </row>
    <row r="46" spans="1:4" ht="13.5" hidden="1" outlineLevel="1">
      <c r="A46" s="117" t="s">
        <v>112</v>
      </c>
      <c r="B46" s="118" t="s">
        <v>113</v>
      </c>
      <c r="C46" s="116">
        <f>C48</f>
        <v>0</v>
      </c>
      <c r="D46" s="116">
        <f>D48</f>
        <v>0</v>
      </c>
    </row>
    <row r="47" spans="1:4" ht="29.25" customHeight="1" hidden="1" outlineLevel="1">
      <c r="A47" s="108" t="s">
        <v>167</v>
      </c>
      <c r="B47" s="119" t="s">
        <v>115</v>
      </c>
      <c r="C47" s="116">
        <f>C48</f>
        <v>0</v>
      </c>
      <c r="D47" s="116">
        <f>D48</f>
        <v>0</v>
      </c>
    </row>
    <row r="48" spans="1:4" ht="24.75" customHeight="1" hidden="1" outlineLevel="1">
      <c r="A48" s="108" t="s">
        <v>114</v>
      </c>
      <c r="B48" s="119" t="s">
        <v>115</v>
      </c>
      <c r="C48" s="113"/>
      <c r="D48" s="113"/>
    </row>
    <row r="49" spans="1:4" ht="13.5" collapsed="1">
      <c r="A49" s="102" t="s">
        <v>484</v>
      </c>
      <c r="B49" s="114" t="s">
        <v>485</v>
      </c>
      <c r="C49" s="104">
        <f aca="true" t="shared" si="0" ref="C49:D51">C50</f>
        <v>46</v>
      </c>
      <c r="D49" s="104">
        <f t="shared" si="0"/>
        <v>46</v>
      </c>
    </row>
    <row r="50" spans="1:4" ht="24.75" customHeight="1">
      <c r="A50" s="102" t="s">
        <v>486</v>
      </c>
      <c r="B50" s="304" t="s">
        <v>487</v>
      </c>
      <c r="C50" s="104">
        <f t="shared" si="0"/>
        <v>46</v>
      </c>
      <c r="D50" s="104">
        <f t="shared" si="0"/>
        <v>46</v>
      </c>
    </row>
    <row r="51" spans="1:4" ht="50.25" customHeight="1">
      <c r="A51" s="105" t="s">
        <v>488</v>
      </c>
      <c r="B51" s="120" t="s">
        <v>110</v>
      </c>
      <c r="C51" s="111">
        <f t="shared" si="0"/>
        <v>46</v>
      </c>
      <c r="D51" s="111">
        <f t="shared" si="0"/>
        <v>46</v>
      </c>
    </row>
    <row r="52" spans="1:4" ht="54" customHeight="1">
      <c r="A52" s="117" t="s">
        <v>489</v>
      </c>
      <c r="B52" s="109" t="s">
        <v>110</v>
      </c>
      <c r="C52" s="113">
        <v>46</v>
      </c>
      <c r="D52" s="113">
        <v>46</v>
      </c>
    </row>
    <row r="53" spans="1:4" ht="26.25" customHeight="1">
      <c r="A53" s="102" t="s">
        <v>490</v>
      </c>
      <c r="B53" s="114" t="s">
        <v>491</v>
      </c>
      <c r="C53" s="210">
        <f>C54+C61+C64</f>
        <v>2023.7</v>
      </c>
      <c r="D53" s="210">
        <f>D54+D61+D64</f>
        <v>2024.7</v>
      </c>
    </row>
    <row r="54" spans="1:4" ht="65.25" customHeight="1">
      <c r="A54" s="102" t="s">
        <v>493</v>
      </c>
      <c r="B54" s="114" t="s">
        <v>146</v>
      </c>
      <c r="C54" s="210">
        <f>C55+C58</f>
        <v>1480</v>
      </c>
      <c r="D54" s="210">
        <f>D55+D58</f>
        <v>1481</v>
      </c>
    </row>
    <row r="55" spans="1:4" ht="53.25" customHeight="1">
      <c r="A55" s="105" t="s">
        <v>492</v>
      </c>
      <c r="B55" s="106" t="s">
        <v>494</v>
      </c>
      <c r="C55" s="209">
        <f>C57</f>
        <v>80</v>
      </c>
      <c r="D55" s="209">
        <f>D57</f>
        <v>81</v>
      </c>
    </row>
    <row r="56" spans="1:4" ht="53.25" customHeight="1">
      <c r="A56" s="108" t="s">
        <v>258</v>
      </c>
      <c r="B56" s="112" t="s">
        <v>495</v>
      </c>
      <c r="C56" s="209">
        <f>C57</f>
        <v>80</v>
      </c>
      <c r="D56" s="209">
        <f>D57</f>
        <v>81</v>
      </c>
    </row>
    <row r="57" spans="1:4" ht="54" customHeight="1">
      <c r="A57" s="207" t="s">
        <v>259</v>
      </c>
      <c r="B57" s="112" t="s">
        <v>495</v>
      </c>
      <c r="C57" s="208">
        <v>80</v>
      </c>
      <c r="D57" s="208">
        <v>81</v>
      </c>
    </row>
    <row r="58" spans="1:4" ht="39" customHeight="1">
      <c r="A58" s="222" t="s">
        <v>441</v>
      </c>
      <c r="B58" s="303" t="s">
        <v>437</v>
      </c>
      <c r="C58" s="111">
        <f>C60</f>
        <v>1400</v>
      </c>
      <c r="D58" s="111">
        <f>D60</f>
        <v>1400</v>
      </c>
    </row>
    <row r="59" spans="1:4" ht="27.75" customHeight="1">
      <c r="A59" s="207" t="s">
        <v>439</v>
      </c>
      <c r="B59" s="225" t="s">
        <v>438</v>
      </c>
      <c r="C59" s="111">
        <f>C60</f>
        <v>1400</v>
      </c>
      <c r="D59" s="111">
        <f>D60</f>
        <v>1400</v>
      </c>
    </row>
    <row r="60" spans="1:4" ht="27" customHeight="1">
      <c r="A60" s="207" t="s">
        <v>440</v>
      </c>
      <c r="B60" s="226" t="s">
        <v>438</v>
      </c>
      <c r="C60" s="113">
        <v>1400</v>
      </c>
      <c r="D60" s="113">
        <v>1400</v>
      </c>
    </row>
    <row r="61" spans="1:4" ht="41.25" customHeight="1" hidden="1" outlineLevel="1">
      <c r="A61" s="222" t="s">
        <v>122</v>
      </c>
      <c r="B61" s="106" t="s">
        <v>123</v>
      </c>
      <c r="C61" s="111">
        <f>C63</f>
        <v>0</v>
      </c>
      <c r="D61" s="111">
        <f>D63</f>
        <v>0</v>
      </c>
    </row>
    <row r="62" spans="1:4" ht="38.25" customHeight="1" hidden="1" outlineLevel="1">
      <c r="A62" s="207" t="s">
        <v>162</v>
      </c>
      <c r="B62" s="109" t="s">
        <v>124</v>
      </c>
      <c r="C62" s="111">
        <f>C63</f>
        <v>0</v>
      </c>
      <c r="D62" s="111">
        <f>D63</f>
        <v>0</v>
      </c>
    </row>
    <row r="63" spans="1:4" ht="37.5" customHeight="1" hidden="1" outlineLevel="1">
      <c r="A63" s="207" t="s">
        <v>125</v>
      </c>
      <c r="B63" s="109" t="s">
        <v>124</v>
      </c>
      <c r="C63" s="113"/>
      <c r="D63" s="113"/>
    </row>
    <row r="64" spans="1:4" ht="66" customHeight="1" collapsed="1">
      <c r="A64" s="222" t="s">
        <v>163</v>
      </c>
      <c r="B64" s="106" t="s">
        <v>147</v>
      </c>
      <c r="C64" s="111">
        <f>C65</f>
        <v>543.7</v>
      </c>
      <c r="D64" s="111">
        <f>D65</f>
        <v>543.7</v>
      </c>
    </row>
    <row r="65" spans="1:4" ht="54.75" customHeight="1">
      <c r="A65" s="207" t="s">
        <v>164</v>
      </c>
      <c r="B65" s="112" t="s">
        <v>152</v>
      </c>
      <c r="C65" s="111">
        <f>C66</f>
        <v>543.7</v>
      </c>
      <c r="D65" s="111">
        <f>D66</f>
        <v>543.7</v>
      </c>
    </row>
    <row r="66" spans="1:4" ht="52.5" customHeight="1">
      <c r="A66" s="207" t="s">
        <v>263</v>
      </c>
      <c r="B66" s="112" t="s">
        <v>152</v>
      </c>
      <c r="C66" s="113">
        <v>543.7</v>
      </c>
      <c r="D66" s="113">
        <v>543.7</v>
      </c>
    </row>
    <row r="67" spans="1:4" ht="27" hidden="1" outlineLevel="1">
      <c r="A67" s="221" t="s">
        <v>174</v>
      </c>
      <c r="B67" s="114" t="s">
        <v>523</v>
      </c>
      <c r="C67" s="104">
        <f>C70+C72</f>
        <v>0</v>
      </c>
      <c r="D67" s="104">
        <f>D70+D72</f>
        <v>0</v>
      </c>
    </row>
    <row r="68" spans="1:4" ht="68.25" customHeight="1" hidden="1" outlineLevel="1">
      <c r="A68" s="224" t="s">
        <v>173</v>
      </c>
      <c r="B68" s="121" t="s">
        <v>175</v>
      </c>
      <c r="C68" s="116">
        <f>C69</f>
        <v>0</v>
      </c>
      <c r="D68" s="116">
        <f>D69</f>
        <v>0</v>
      </c>
    </row>
    <row r="69" spans="1:4" ht="78.75" customHeight="1" hidden="1" outlineLevel="1">
      <c r="A69" s="207" t="s">
        <v>165</v>
      </c>
      <c r="B69" s="109" t="s">
        <v>141</v>
      </c>
      <c r="C69" s="116">
        <f>C70</f>
        <v>0</v>
      </c>
      <c r="D69" s="116">
        <f>D70</f>
        <v>0</v>
      </c>
    </row>
    <row r="70" spans="1:4" ht="78" customHeight="1" hidden="1" outlineLevel="1">
      <c r="A70" s="207" t="s">
        <v>524</v>
      </c>
      <c r="B70" s="109" t="s">
        <v>141</v>
      </c>
      <c r="C70" s="113">
        <v>0</v>
      </c>
      <c r="D70" s="113">
        <v>0</v>
      </c>
    </row>
    <row r="71" spans="1:4" ht="40.5" customHeight="1" hidden="1" outlineLevel="1">
      <c r="A71" s="207" t="s">
        <v>166</v>
      </c>
      <c r="B71" s="109" t="s">
        <v>142</v>
      </c>
      <c r="C71" s="113"/>
      <c r="D71" s="113"/>
    </row>
    <row r="72" spans="1:4" ht="36" customHeight="1" hidden="1" outlineLevel="1">
      <c r="A72" s="207" t="s">
        <v>116</v>
      </c>
      <c r="B72" s="109" t="s">
        <v>142</v>
      </c>
      <c r="C72" s="113"/>
      <c r="D72" s="113"/>
    </row>
    <row r="73" spans="1:4" ht="16.5" customHeight="1" collapsed="1">
      <c r="A73" s="221" t="s">
        <v>117</v>
      </c>
      <c r="B73" s="114" t="s">
        <v>143</v>
      </c>
      <c r="C73" s="210">
        <f>C76</f>
        <v>5</v>
      </c>
      <c r="D73" s="210">
        <f>D76</f>
        <v>6</v>
      </c>
    </row>
    <row r="74" spans="1:4" ht="24.75" customHeight="1">
      <c r="A74" s="207" t="s">
        <v>176</v>
      </c>
      <c r="B74" s="109" t="s">
        <v>177</v>
      </c>
      <c r="C74" s="210">
        <f>C75</f>
        <v>5</v>
      </c>
      <c r="D74" s="210">
        <f>D75</f>
        <v>6</v>
      </c>
    </row>
    <row r="75" spans="1:4" ht="40.5" customHeight="1">
      <c r="A75" s="207" t="s">
        <v>26</v>
      </c>
      <c r="B75" s="292" t="s">
        <v>25</v>
      </c>
      <c r="C75" s="210">
        <f>C76</f>
        <v>5</v>
      </c>
      <c r="D75" s="210">
        <f>D76</f>
        <v>6</v>
      </c>
    </row>
    <row r="76" spans="1:4" ht="38.25" customHeight="1">
      <c r="A76" s="207" t="s">
        <v>27</v>
      </c>
      <c r="B76" s="292" t="s">
        <v>25</v>
      </c>
      <c r="C76" s="208">
        <v>5</v>
      </c>
      <c r="D76" s="208">
        <v>6</v>
      </c>
    </row>
    <row r="77" spans="1:4" ht="13.5" hidden="1" outlineLevel="1">
      <c r="A77" s="102" t="s">
        <v>118</v>
      </c>
      <c r="B77" s="114" t="s">
        <v>119</v>
      </c>
      <c r="C77" s="104">
        <f>C78</f>
        <v>0</v>
      </c>
      <c r="D77" s="104">
        <f>D78</f>
        <v>0</v>
      </c>
    </row>
    <row r="78" spans="1:4" ht="12.75" customHeight="1" hidden="1" outlineLevel="1">
      <c r="A78" s="108" t="s">
        <v>120</v>
      </c>
      <c r="B78" s="109" t="s">
        <v>121</v>
      </c>
      <c r="C78" s="113"/>
      <c r="D78" s="113"/>
    </row>
    <row r="79" spans="1:4" ht="13.5" collapsed="1">
      <c r="A79" s="102" t="s">
        <v>496</v>
      </c>
      <c r="B79" s="114" t="s">
        <v>497</v>
      </c>
      <c r="C79" s="104">
        <f>C80+C98</f>
        <v>162.7</v>
      </c>
      <c r="D79" s="104">
        <f>D80+D98</f>
        <v>155.7</v>
      </c>
    </row>
    <row r="80" spans="1:4" ht="16.5" customHeight="1">
      <c r="A80" s="102" t="s">
        <v>498</v>
      </c>
      <c r="B80" s="115" t="s">
        <v>509</v>
      </c>
      <c r="C80" s="104">
        <f>C81+C84+C90+C92+C87</f>
        <v>162.7</v>
      </c>
      <c r="D80" s="104">
        <f>D81+D84+D90+D92+D87</f>
        <v>155.7</v>
      </c>
    </row>
    <row r="81" spans="1:4" ht="18" customHeight="1" hidden="1" outlineLevel="1">
      <c r="A81" s="105" t="s">
        <v>499</v>
      </c>
      <c r="B81" s="106" t="s">
        <v>520</v>
      </c>
      <c r="C81" s="107">
        <f>C83</f>
        <v>0</v>
      </c>
      <c r="D81" s="107">
        <f>D83</f>
        <v>0</v>
      </c>
    </row>
    <row r="82" spans="1:4" ht="24" customHeight="1" hidden="1" outlineLevel="1">
      <c r="A82" s="108" t="s">
        <v>170</v>
      </c>
      <c r="B82" s="109" t="s">
        <v>521</v>
      </c>
      <c r="C82" s="110">
        <f>C83</f>
        <v>0</v>
      </c>
      <c r="D82" s="110">
        <f>D83</f>
        <v>0</v>
      </c>
    </row>
    <row r="83" spans="1:4" ht="25.5" customHeight="1" hidden="1" outlineLevel="1">
      <c r="A83" s="108" t="s">
        <v>500</v>
      </c>
      <c r="B83" s="109" t="s">
        <v>521</v>
      </c>
      <c r="C83" s="110"/>
      <c r="D83" s="110"/>
    </row>
    <row r="84" spans="1:4" ht="27" hidden="1" outlineLevel="1">
      <c r="A84" s="105" t="s">
        <v>501</v>
      </c>
      <c r="B84" s="122" t="s">
        <v>502</v>
      </c>
      <c r="C84" s="107">
        <f>C86</f>
        <v>0</v>
      </c>
      <c r="D84" s="107">
        <f>D86</f>
        <v>0</v>
      </c>
    </row>
    <row r="85" spans="1:4" ht="27" hidden="1" outlineLevel="1">
      <c r="A85" s="108" t="s">
        <v>171</v>
      </c>
      <c r="B85" s="123" t="s">
        <v>504</v>
      </c>
      <c r="C85" s="107"/>
      <c r="D85" s="107"/>
    </row>
    <row r="86" spans="1:4" ht="27" hidden="1" outlineLevel="1">
      <c r="A86" s="108" t="s">
        <v>503</v>
      </c>
      <c r="B86" s="123" t="s">
        <v>504</v>
      </c>
      <c r="C86" s="110"/>
      <c r="D86" s="110"/>
    </row>
    <row r="87" spans="1:4" ht="67.5" hidden="1" outlineLevel="1">
      <c r="A87" s="105" t="s">
        <v>153</v>
      </c>
      <c r="B87" s="122" t="s">
        <v>144</v>
      </c>
      <c r="C87" s="124">
        <f>C89</f>
        <v>0</v>
      </c>
      <c r="D87" s="124">
        <f>D89</f>
        <v>0</v>
      </c>
    </row>
    <row r="88" spans="1:4" ht="54" hidden="1" outlineLevel="1">
      <c r="A88" s="108" t="s">
        <v>172</v>
      </c>
      <c r="B88" s="123" t="s">
        <v>145</v>
      </c>
      <c r="C88" s="124">
        <f>C89</f>
        <v>0</v>
      </c>
      <c r="D88" s="124">
        <f>D89</f>
        <v>0</v>
      </c>
    </row>
    <row r="89" spans="1:4" ht="54" hidden="1" outlineLevel="1">
      <c r="A89" s="108" t="s">
        <v>522</v>
      </c>
      <c r="B89" s="123" t="s">
        <v>145</v>
      </c>
      <c r="C89" s="125"/>
      <c r="D89" s="125"/>
    </row>
    <row r="90" spans="1:4" ht="13.5" hidden="1" outlineLevel="1">
      <c r="A90" s="105" t="s">
        <v>505</v>
      </c>
      <c r="B90" s="122" t="s">
        <v>506</v>
      </c>
      <c r="C90" s="107">
        <f>C91</f>
        <v>0</v>
      </c>
      <c r="D90" s="107">
        <f>D91</f>
        <v>0</v>
      </c>
    </row>
    <row r="91" spans="1:4" ht="13.5" hidden="1" outlineLevel="1">
      <c r="A91" s="108" t="s">
        <v>507</v>
      </c>
      <c r="B91" s="123" t="s">
        <v>508</v>
      </c>
      <c r="C91" s="125"/>
      <c r="D91" s="125"/>
    </row>
    <row r="92" spans="1:4" ht="27" collapsed="1">
      <c r="A92" s="105" t="s">
        <v>510</v>
      </c>
      <c r="B92" s="122" t="s">
        <v>154</v>
      </c>
      <c r="C92" s="111">
        <f>C93+C97</f>
        <v>162.7</v>
      </c>
      <c r="D92" s="111">
        <f>D93+D97</f>
        <v>155.7</v>
      </c>
    </row>
    <row r="93" spans="1:4" ht="26.25" customHeight="1">
      <c r="A93" s="117" t="s">
        <v>511</v>
      </c>
      <c r="B93" s="126" t="s">
        <v>512</v>
      </c>
      <c r="C93" s="116">
        <f>C95</f>
        <v>161.1</v>
      </c>
      <c r="D93" s="116">
        <f>D95</f>
        <v>154</v>
      </c>
    </row>
    <row r="94" spans="1:4" ht="26.25" customHeight="1">
      <c r="A94" s="108" t="s">
        <v>169</v>
      </c>
      <c r="B94" s="302" t="s">
        <v>514</v>
      </c>
      <c r="C94" s="116">
        <f>C95</f>
        <v>161.1</v>
      </c>
      <c r="D94" s="116">
        <f>D95</f>
        <v>154</v>
      </c>
    </row>
    <row r="95" spans="1:4" ht="27" customHeight="1">
      <c r="A95" s="108" t="s">
        <v>513</v>
      </c>
      <c r="B95" s="302" t="s">
        <v>514</v>
      </c>
      <c r="C95" s="113">
        <v>161.1</v>
      </c>
      <c r="D95" s="113">
        <v>154</v>
      </c>
    </row>
    <row r="96" spans="1:4" ht="26.25" customHeight="1">
      <c r="A96" s="127" t="s">
        <v>168</v>
      </c>
      <c r="B96" s="128" t="s">
        <v>241</v>
      </c>
      <c r="C96" s="129">
        <f>C97</f>
        <v>1.6</v>
      </c>
      <c r="D96" s="129">
        <f>D97</f>
        <v>1.7</v>
      </c>
    </row>
    <row r="97" spans="1:4" ht="25.5" customHeight="1" thickBot="1">
      <c r="A97" s="127" t="s">
        <v>159</v>
      </c>
      <c r="B97" s="128" t="s">
        <v>241</v>
      </c>
      <c r="C97" s="129">
        <v>1.6</v>
      </c>
      <c r="D97" s="129">
        <v>1.7</v>
      </c>
    </row>
    <row r="98" spans="1:4" ht="13.5" hidden="1" outlineLevel="1">
      <c r="A98" s="130" t="s">
        <v>214</v>
      </c>
      <c r="B98" s="131" t="s">
        <v>215</v>
      </c>
      <c r="C98" s="132">
        <f>C100</f>
        <v>0</v>
      </c>
      <c r="D98" s="132">
        <f>D100</f>
        <v>0</v>
      </c>
    </row>
    <row r="99" spans="1:4" ht="15" customHeight="1" hidden="1" outlineLevel="1">
      <c r="A99" s="127" t="s">
        <v>216</v>
      </c>
      <c r="B99" s="133" t="s">
        <v>217</v>
      </c>
      <c r="C99" s="129">
        <f>C100</f>
        <v>0</v>
      </c>
      <c r="D99" s="129">
        <f>D100</f>
        <v>0</v>
      </c>
    </row>
    <row r="100" spans="1:4" ht="15.75" customHeight="1" hidden="1" outlineLevel="1" thickBot="1">
      <c r="A100" s="127" t="s">
        <v>218</v>
      </c>
      <c r="B100" s="133" t="s">
        <v>217</v>
      </c>
      <c r="C100" s="129"/>
      <c r="D100" s="129"/>
    </row>
    <row r="101" spans="1:4" ht="17.25" collapsed="1" thickBot="1">
      <c r="A101" s="165"/>
      <c r="B101" s="134" t="s">
        <v>515</v>
      </c>
      <c r="C101" s="212">
        <f>C79+C15</f>
        <v>9067.7</v>
      </c>
      <c r="D101" s="212">
        <f>D79+D15</f>
        <v>9294.060000000001</v>
      </c>
    </row>
  </sheetData>
  <sheetProtection/>
  <mergeCells count="13">
    <mergeCell ref="B4:D4"/>
    <mergeCell ref="A9:D9"/>
    <mergeCell ref="B1:D1"/>
    <mergeCell ref="A7:D7"/>
    <mergeCell ref="A8:D8"/>
    <mergeCell ref="B2:D2"/>
    <mergeCell ref="B3:D3"/>
    <mergeCell ref="B5:D5"/>
    <mergeCell ref="A13:A14"/>
    <mergeCell ref="B13:B14"/>
    <mergeCell ref="C13:D13"/>
    <mergeCell ref="A10:C10"/>
    <mergeCell ref="A11:C11"/>
  </mergeCells>
  <printOptions/>
  <pageMargins left="0.42" right="0.54" top="0.35" bottom="0.32" header="0.27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C5" sqref="C5:D5"/>
    </sheetView>
  </sheetViews>
  <sheetFormatPr defaultColWidth="9.00390625" defaultRowHeight="12.75" outlineLevelRow="2"/>
  <cols>
    <col min="1" max="1" width="75.25390625" style="0" customWidth="1"/>
  </cols>
  <sheetData>
    <row r="2" spans="1:4" ht="12.75">
      <c r="A2" s="331"/>
      <c r="B2" s="332"/>
      <c r="C2" s="331" t="s">
        <v>108</v>
      </c>
      <c r="D2" s="332"/>
    </row>
    <row r="3" spans="1:4" ht="12.75">
      <c r="A3" s="331" t="s">
        <v>455</v>
      </c>
      <c r="B3" s="332"/>
      <c r="C3" s="332"/>
      <c r="D3" s="332"/>
    </row>
    <row r="4" spans="1:4" ht="13.5" customHeight="1" hidden="1" outlineLevel="1">
      <c r="A4" s="331"/>
      <c r="B4" s="332"/>
      <c r="C4" s="331" t="s">
        <v>453</v>
      </c>
      <c r="D4" s="332"/>
    </row>
    <row r="5" spans="1:4" ht="12.75" collapsed="1">
      <c r="A5" s="331"/>
      <c r="B5" s="332"/>
      <c r="C5" s="325" t="s">
        <v>36</v>
      </c>
      <c r="D5" s="353"/>
    </row>
    <row r="6" spans="1:2" ht="12.75">
      <c r="A6" s="331"/>
      <c r="B6" s="332"/>
    </row>
    <row r="7" spans="1:3" ht="12.75">
      <c r="A7" s="336" t="s">
        <v>435</v>
      </c>
      <c r="B7" s="336"/>
      <c r="C7" s="336"/>
    </row>
    <row r="8" spans="1:3" ht="12.75">
      <c r="A8" s="336" t="s">
        <v>30</v>
      </c>
      <c r="B8" s="336"/>
      <c r="C8" s="336"/>
    </row>
    <row r="9" spans="1:4" ht="12.75">
      <c r="A9" s="336"/>
      <c r="B9" s="336"/>
      <c r="C9" s="336"/>
      <c r="D9" s="1"/>
    </row>
    <row r="10" spans="1:5" ht="12.75" customHeight="1">
      <c r="A10" s="326" t="s">
        <v>525</v>
      </c>
      <c r="B10" s="326" t="s">
        <v>240</v>
      </c>
      <c r="C10" s="329" t="s">
        <v>224</v>
      </c>
      <c r="D10" s="323" t="s">
        <v>243</v>
      </c>
      <c r="E10" s="324"/>
    </row>
    <row r="11" spans="1:5" ht="24.75" customHeight="1">
      <c r="A11" s="327"/>
      <c r="B11" s="328"/>
      <c r="C11" s="328"/>
      <c r="D11" s="41" t="s">
        <v>442</v>
      </c>
      <c r="E11" s="41" t="s">
        <v>16</v>
      </c>
    </row>
    <row r="12" spans="1:5" ht="12.75">
      <c r="A12" s="36">
        <v>1</v>
      </c>
      <c r="B12" s="41">
        <v>2</v>
      </c>
      <c r="C12" s="84">
        <v>3</v>
      </c>
      <c r="D12" s="41">
        <v>6</v>
      </c>
      <c r="E12" s="260"/>
    </row>
    <row r="13" spans="1:5" ht="12.75">
      <c r="A13" s="245" t="s">
        <v>528</v>
      </c>
      <c r="B13" s="84" t="s">
        <v>529</v>
      </c>
      <c r="C13" s="84" t="s">
        <v>529</v>
      </c>
      <c r="D13" s="293">
        <f>D14+D19+D21+D24+D28+D31+D34+D38+D40+D36</f>
        <v>9067.7</v>
      </c>
      <c r="E13" s="293">
        <f>E14+E19+E21+E24+E28+E31+E34+E38+E40+E36</f>
        <v>9294.060000000001</v>
      </c>
    </row>
    <row r="14" spans="1:5" ht="12.75">
      <c r="A14" s="31" t="s">
        <v>531</v>
      </c>
      <c r="B14" s="32" t="s">
        <v>532</v>
      </c>
      <c r="C14" s="32" t="s">
        <v>529</v>
      </c>
      <c r="D14" s="33">
        <f>D15+D16+D18+D17</f>
        <v>7088.139999999999</v>
      </c>
      <c r="E14" s="37">
        <f>E15+E16+E18+E17</f>
        <v>7289.400000000001</v>
      </c>
    </row>
    <row r="15" spans="1:5" ht="25.5" customHeight="1">
      <c r="A15" s="31" t="s">
        <v>566</v>
      </c>
      <c r="B15" s="32" t="s">
        <v>532</v>
      </c>
      <c r="C15" s="32" t="s">
        <v>534</v>
      </c>
      <c r="D15" s="33">
        <v>714.3</v>
      </c>
      <c r="E15" s="33">
        <v>714.3</v>
      </c>
    </row>
    <row r="16" spans="1:5" ht="25.5">
      <c r="A16" s="87" t="s">
        <v>536</v>
      </c>
      <c r="B16" s="32" t="s">
        <v>532</v>
      </c>
      <c r="C16" s="32" t="s">
        <v>537</v>
      </c>
      <c r="D16" s="37">
        <v>2236.1</v>
      </c>
      <c r="E16" s="37">
        <v>2246.5</v>
      </c>
    </row>
    <row r="17" spans="1:5" ht="12.75">
      <c r="A17" s="30" t="s">
        <v>219</v>
      </c>
      <c r="B17" s="32" t="s">
        <v>532</v>
      </c>
      <c r="C17" s="32" t="s">
        <v>135</v>
      </c>
      <c r="D17" s="37">
        <v>5</v>
      </c>
      <c r="E17" s="37">
        <v>5</v>
      </c>
    </row>
    <row r="18" spans="1:5" ht="12.75">
      <c r="A18" s="31" t="s">
        <v>538</v>
      </c>
      <c r="B18" s="32" t="s">
        <v>532</v>
      </c>
      <c r="C18" s="32" t="s">
        <v>129</v>
      </c>
      <c r="D18" s="33">
        <f>2098.5+2062.84-28.6</f>
        <v>4132.74</v>
      </c>
      <c r="E18" s="37">
        <f>2375.3+1976.9-28.6</f>
        <v>4323.6</v>
      </c>
    </row>
    <row r="19" spans="1:5" ht="12.75">
      <c r="A19" s="242" t="s">
        <v>540</v>
      </c>
      <c r="B19" s="243" t="s">
        <v>534</v>
      </c>
      <c r="C19" s="243" t="s">
        <v>529</v>
      </c>
      <c r="D19" s="244">
        <f>D20</f>
        <v>161.1</v>
      </c>
      <c r="E19" s="244">
        <f>E20</f>
        <v>154</v>
      </c>
    </row>
    <row r="20" spans="1:5" ht="12.75">
      <c r="A20" s="31" t="s">
        <v>541</v>
      </c>
      <c r="B20" s="32" t="s">
        <v>534</v>
      </c>
      <c r="C20" s="32" t="s">
        <v>542</v>
      </c>
      <c r="D20" s="37">
        <v>161.1</v>
      </c>
      <c r="E20" s="37">
        <v>154</v>
      </c>
    </row>
    <row r="21" spans="1:5" ht="12.75">
      <c r="A21" s="31" t="s">
        <v>543</v>
      </c>
      <c r="B21" s="32" t="s">
        <v>542</v>
      </c>
      <c r="C21" s="32" t="s">
        <v>529</v>
      </c>
      <c r="D21" s="37">
        <f>D22+D23</f>
        <v>30</v>
      </c>
      <c r="E21" s="37">
        <f>E22+E23</f>
        <v>30</v>
      </c>
    </row>
    <row r="22" spans="1:5" ht="25.5">
      <c r="A22" s="177" t="s">
        <v>130</v>
      </c>
      <c r="B22" s="32" t="s">
        <v>542</v>
      </c>
      <c r="C22" s="32" t="s">
        <v>544</v>
      </c>
      <c r="D22" s="37">
        <f>15+15</f>
        <v>30</v>
      </c>
      <c r="E22" s="37">
        <f>15+15</f>
        <v>30</v>
      </c>
    </row>
    <row r="23" spans="1:5" ht="12.75" hidden="1" outlineLevel="1">
      <c r="A23" s="31" t="s">
        <v>545</v>
      </c>
      <c r="B23" s="32" t="s">
        <v>542</v>
      </c>
      <c r="C23" s="32" t="s">
        <v>546</v>
      </c>
      <c r="D23" s="37"/>
      <c r="E23" s="37"/>
    </row>
    <row r="24" spans="1:5" ht="12.75" collapsed="1">
      <c r="A24" s="31" t="s">
        <v>132</v>
      </c>
      <c r="B24" s="32" t="s">
        <v>537</v>
      </c>
      <c r="C24" s="32" t="s">
        <v>529</v>
      </c>
      <c r="D24" s="37">
        <f>D26+D27+D25</f>
        <v>221.6</v>
      </c>
      <c r="E24" s="37">
        <f>E26+E27+E25</f>
        <v>221.8</v>
      </c>
    </row>
    <row r="25" spans="1:5" ht="12.75" hidden="1" outlineLevel="1">
      <c r="A25" s="31" t="s">
        <v>289</v>
      </c>
      <c r="B25" s="32" t="s">
        <v>537</v>
      </c>
      <c r="C25" s="32" t="s">
        <v>532</v>
      </c>
      <c r="D25" s="33"/>
      <c r="E25" s="33"/>
    </row>
    <row r="26" spans="1:5" ht="12.75" collapsed="1">
      <c r="A26" s="31" t="s">
        <v>266</v>
      </c>
      <c r="B26" s="32" t="s">
        <v>537</v>
      </c>
      <c r="C26" s="32" t="s">
        <v>544</v>
      </c>
      <c r="D26" s="37">
        <v>190</v>
      </c>
      <c r="E26" s="37">
        <v>190</v>
      </c>
    </row>
    <row r="27" spans="1:5" ht="12.75">
      <c r="A27" s="31" t="s">
        <v>131</v>
      </c>
      <c r="B27" s="32" t="s">
        <v>537</v>
      </c>
      <c r="C27" s="32" t="s">
        <v>133</v>
      </c>
      <c r="D27" s="37">
        <f>3+28.6</f>
        <v>31.6</v>
      </c>
      <c r="E27" s="37">
        <f>3.2+28.6</f>
        <v>31.8</v>
      </c>
    </row>
    <row r="28" spans="1:5" ht="14.25" customHeight="1">
      <c r="A28" s="31" t="s">
        <v>547</v>
      </c>
      <c r="B28" s="32" t="s">
        <v>548</v>
      </c>
      <c r="C28" s="32" t="s">
        <v>529</v>
      </c>
      <c r="D28" s="37">
        <f>D29+D30</f>
        <v>1020</v>
      </c>
      <c r="E28" s="37">
        <f>E29+E30</f>
        <v>1051</v>
      </c>
    </row>
    <row r="29" spans="1:5" ht="16.5" customHeight="1" hidden="1" outlineLevel="1">
      <c r="A29" s="31" t="s">
        <v>549</v>
      </c>
      <c r="B29" s="32" t="s">
        <v>548</v>
      </c>
      <c r="C29" s="32" t="s">
        <v>532</v>
      </c>
      <c r="D29" s="37"/>
      <c r="E29" s="37"/>
    </row>
    <row r="30" spans="1:5" ht="12.75" collapsed="1">
      <c r="A30" s="31" t="s">
        <v>451</v>
      </c>
      <c r="B30" s="32" t="s">
        <v>548</v>
      </c>
      <c r="C30" s="32" t="s">
        <v>542</v>
      </c>
      <c r="D30" s="37">
        <f>1035-15</f>
        <v>1020</v>
      </c>
      <c r="E30" s="37">
        <f>1066-15</f>
        <v>1051</v>
      </c>
    </row>
    <row r="31" spans="1:5" ht="12.75">
      <c r="A31" s="31" t="s">
        <v>100</v>
      </c>
      <c r="B31" s="32" t="s">
        <v>101</v>
      </c>
      <c r="C31" s="32" t="s">
        <v>529</v>
      </c>
      <c r="D31" s="37">
        <f>D33+D32</f>
        <v>51</v>
      </c>
      <c r="E31" s="37">
        <f>E33+E32</f>
        <v>52</v>
      </c>
    </row>
    <row r="32" spans="1:5" ht="12.75" hidden="1" outlineLevel="1">
      <c r="A32" s="31" t="s">
        <v>301</v>
      </c>
      <c r="B32" s="32" t="s">
        <v>101</v>
      </c>
      <c r="C32" s="32" t="s">
        <v>548</v>
      </c>
      <c r="D32" s="37"/>
      <c r="E32" s="37"/>
    </row>
    <row r="33" spans="1:5" ht="12.75" collapsed="1">
      <c r="A33" s="31" t="s">
        <v>102</v>
      </c>
      <c r="B33" s="32" t="s">
        <v>101</v>
      </c>
      <c r="C33" s="32" t="s">
        <v>101</v>
      </c>
      <c r="D33" s="37">
        <v>51</v>
      </c>
      <c r="E33" s="37">
        <v>52</v>
      </c>
    </row>
    <row r="34" spans="1:5" ht="12.75">
      <c r="A34" s="38" t="s">
        <v>134</v>
      </c>
      <c r="B34" s="32" t="s">
        <v>103</v>
      </c>
      <c r="C34" s="32" t="s">
        <v>529</v>
      </c>
      <c r="D34" s="37">
        <f>D35</f>
        <v>392.5</v>
      </c>
      <c r="E34" s="37">
        <f>E35</f>
        <v>392.5</v>
      </c>
    </row>
    <row r="35" spans="1:5" ht="12.75">
      <c r="A35" s="38" t="s">
        <v>104</v>
      </c>
      <c r="B35" s="32" t="s">
        <v>103</v>
      </c>
      <c r="C35" s="32" t="s">
        <v>532</v>
      </c>
      <c r="D35" s="37">
        <v>392.5</v>
      </c>
      <c r="E35" s="37">
        <v>392.5</v>
      </c>
    </row>
    <row r="36" spans="1:5" ht="12.75">
      <c r="A36" s="175" t="s">
        <v>302</v>
      </c>
      <c r="B36" s="214" t="s">
        <v>546</v>
      </c>
      <c r="C36" s="214" t="s">
        <v>529</v>
      </c>
      <c r="D36" s="33">
        <f>D37</f>
        <v>12.66</v>
      </c>
      <c r="E36" s="33">
        <f>E37</f>
        <v>12.66</v>
      </c>
    </row>
    <row r="37" spans="1:5" ht="12.75">
      <c r="A37" s="175" t="s">
        <v>303</v>
      </c>
      <c r="B37" s="214" t="s">
        <v>546</v>
      </c>
      <c r="C37" s="214" t="s">
        <v>532</v>
      </c>
      <c r="D37" s="33">
        <v>12.66</v>
      </c>
      <c r="E37" s="33">
        <v>12.66</v>
      </c>
    </row>
    <row r="38" spans="1:5" ht="12.75">
      <c r="A38" s="31" t="s">
        <v>136</v>
      </c>
      <c r="B38" s="32" t="s">
        <v>135</v>
      </c>
      <c r="C38" s="32" t="s">
        <v>529</v>
      </c>
      <c r="D38" s="37">
        <f>D39</f>
        <v>90.7</v>
      </c>
      <c r="E38" s="37">
        <f>E39</f>
        <v>90.7</v>
      </c>
    </row>
    <row r="39" spans="1:5" ht="12.75">
      <c r="A39" s="31" t="s">
        <v>137</v>
      </c>
      <c r="B39" s="32" t="s">
        <v>135</v>
      </c>
      <c r="C39" s="32" t="s">
        <v>534</v>
      </c>
      <c r="D39" s="37">
        <v>90.7</v>
      </c>
      <c r="E39" s="37">
        <v>90.7</v>
      </c>
    </row>
    <row r="40" spans="1:3" ht="12.75">
      <c r="A40" s="26"/>
      <c r="B40" s="28"/>
      <c r="C40" s="27"/>
    </row>
    <row r="80" ht="12.75" hidden="1" outlineLevel="1"/>
    <row r="81" ht="12.75" hidden="1" outlineLevel="1"/>
    <row r="82" ht="12.75" hidden="1" outlineLevel="1"/>
    <row r="83" ht="12.75" hidden="1" outlineLevel="1"/>
    <row r="84" ht="12.75" hidden="1" outlineLevel="1"/>
    <row r="85" ht="12.75" hidden="1" outlineLevel="1"/>
    <row r="86" ht="12.75" hidden="1" outlineLevel="1"/>
    <row r="87" ht="12.75" collapsed="1"/>
    <row r="90" ht="12.75" hidden="1" outlineLevel="1"/>
    <row r="91" ht="12.75" hidden="1" outlineLevel="1"/>
    <row r="92" ht="12.75" hidden="1" outlineLevel="1"/>
    <row r="93" ht="12.75" collapsed="1"/>
    <row r="101" ht="12.75" hidden="1" outlineLevel="1"/>
    <row r="102" ht="12.75" hidden="1" outlineLevel="2"/>
    <row r="103" ht="12.75" hidden="1" outlineLevel="1"/>
    <row r="104" ht="12.75" hidden="1" outlineLevel="1"/>
    <row r="105" ht="12.75" hidden="1" outlineLevel="1"/>
    <row r="106" ht="12.75" collapsed="1"/>
    <row r="119" ht="12.75" hidden="1" outlineLevel="1"/>
    <row r="120" ht="12.75" hidden="1" outlineLevel="1"/>
    <row r="121" ht="12.75" hidden="1" outlineLevel="1"/>
    <row r="122" ht="12.75" hidden="1" outlineLevel="1"/>
    <row r="123" ht="12.75" hidden="1" outlineLevel="1"/>
    <row r="124" ht="12.75" hidden="1" outlineLevel="1"/>
    <row r="125" ht="12.75" hidden="1" outlineLevel="1"/>
    <row r="126" ht="12.75" hidden="1" outlineLevel="1"/>
    <row r="127" ht="12.75" hidden="1" outlineLevel="1"/>
    <row r="128" ht="12.75" hidden="1" outlineLevel="1"/>
    <row r="129" ht="12.75" collapsed="1"/>
  </sheetData>
  <sheetProtection/>
  <mergeCells count="15">
    <mergeCell ref="D10:E10"/>
    <mergeCell ref="A5:B5"/>
    <mergeCell ref="A6:B6"/>
    <mergeCell ref="C5:D5"/>
    <mergeCell ref="A7:C7"/>
    <mergeCell ref="A10:A11"/>
    <mergeCell ref="B10:B11"/>
    <mergeCell ref="C10:C11"/>
    <mergeCell ref="A8:C8"/>
    <mergeCell ref="A9:C9"/>
    <mergeCell ref="A2:B2"/>
    <mergeCell ref="C2:D2"/>
    <mergeCell ref="A3:D3"/>
    <mergeCell ref="A4:B4"/>
    <mergeCell ref="C4:D4"/>
  </mergeCells>
  <printOptions/>
  <pageMargins left="0.75" right="0.36" top="0.44" bottom="0.36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2015-02-25T13:09:41Z</cp:lastPrinted>
  <dcterms:created xsi:type="dcterms:W3CDTF">2008-12-08T05:18:30Z</dcterms:created>
  <dcterms:modified xsi:type="dcterms:W3CDTF">2015-02-25T13:10:40Z</dcterms:modified>
  <cp:category/>
  <cp:version/>
  <cp:contentType/>
  <cp:contentStatus/>
</cp:coreProperties>
</file>